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Zitnik\Desktop\ÚDRŽBA OKRSKY 2026\KONEČNÝ\63525002 ST OSTRAVA obvod 2\"/>
    </mc:Choice>
  </mc:AlternateContent>
  <xr:revisionPtr revIDLastSave="0" documentId="13_ncr:1_{F287E429-8F63-4AC6-8453-EE77C4B3B22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_FilterDatabase" localSheetId="1" hidden="1">'SO 01 - Práce a dodávky -...'!$C$129:$K$2441</definedName>
    <definedName name="_xlnm._FilterDatabase" localSheetId="2" hidden="1">'VON - Vedlejší a ostatní ...'!$C$116:$K$208</definedName>
    <definedName name="_xlnm.Print_Titles" localSheetId="0">'Rekapitulace stavby'!$92:$92</definedName>
    <definedName name="_xlnm.Print_Titles" localSheetId="1">'SO 01 - Práce a dodávky -...'!$129:$129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 01 - Práce a dodávky -...'!$C$4:$J$39,'SO 01 - Práce a dodávky -...'!$C$50:$J$76,'SO 01 - Práce a dodávky -...'!$C$82:$J$111,'SO 01 - Práce a dodávky -...'!$C$117:$K$2441</definedName>
    <definedName name="_xlnm.Print_Area" localSheetId="2">'VON - Vedlejší a ostatní ...'!$C$4:$J$39,'VON - Vedlejší a ostatní ...'!$C$50:$J$76,'VON - Vedlejší a ostatní ...'!$C$82:$J$98,'VON - Vedlejší a ostatní ...'!$C$104:$K$208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J114" i="3"/>
  <c r="F113" i="3"/>
  <c r="F111" i="3"/>
  <c r="E109" i="3"/>
  <c r="J92" i="3"/>
  <c r="F91" i="3"/>
  <c r="F89" i="3"/>
  <c r="E87" i="3"/>
  <c r="J21" i="3"/>
  <c r="E21" i="3"/>
  <c r="J91" i="3" s="1"/>
  <c r="J20" i="3"/>
  <c r="J18" i="3"/>
  <c r="E18" i="3"/>
  <c r="F92" i="3"/>
  <c r="J17" i="3"/>
  <c r="J12" i="3"/>
  <c r="J89" i="3" s="1"/>
  <c r="E7" i="3"/>
  <c r="E107" i="3" s="1"/>
  <c r="J37" i="2"/>
  <c r="J36" i="2"/>
  <c r="AY95" i="1" s="1"/>
  <c r="J35" i="2"/>
  <c r="AX95" i="1"/>
  <c r="BI2440" i="2"/>
  <c r="BH2440" i="2"/>
  <c r="BG2440" i="2"/>
  <c r="BF2440" i="2"/>
  <c r="T2440" i="2"/>
  <c r="R2440" i="2"/>
  <c r="P2440" i="2"/>
  <c r="BI2438" i="2"/>
  <c r="BH2438" i="2"/>
  <c r="BG2438" i="2"/>
  <c r="BF2438" i="2"/>
  <c r="T2438" i="2"/>
  <c r="R2438" i="2"/>
  <c r="P2438" i="2"/>
  <c r="BI2436" i="2"/>
  <c r="BH2436" i="2"/>
  <c r="BG2436" i="2"/>
  <c r="BF2436" i="2"/>
  <c r="T2436" i="2"/>
  <c r="R2436" i="2"/>
  <c r="P2436" i="2"/>
  <c r="BI2434" i="2"/>
  <c r="BH2434" i="2"/>
  <c r="BG2434" i="2"/>
  <c r="BF2434" i="2"/>
  <c r="T2434" i="2"/>
  <c r="R2434" i="2"/>
  <c r="P2434" i="2"/>
  <c r="BI2432" i="2"/>
  <c r="BH2432" i="2"/>
  <c r="BG2432" i="2"/>
  <c r="BF2432" i="2"/>
  <c r="T2432" i="2"/>
  <c r="R2432" i="2"/>
  <c r="P2432" i="2"/>
  <c r="BI2430" i="2"/>
  <c r="BH2430" i="2"/>
  <c r="BG2430" i="2"/>
  <c r="BF2430" i="2"/>
  <c r="T2430" i="2"/>
  <c r="R2430" i="2"/>
  <c r="P2430" i="2"/>
  <c r="BI2428" i="2"/>
  <c r="BH2428" i="2"/>
  <c r="BG2428" i="2"/>
  <c r="BF2428" i="2"/>
  <c r="T2428" i="2"/>
  <c r="R2428" i="2"/>
  <c r="P2428" i="2"/>
  <c r="BI2426" i="2"/>
  <c r="BH2426" i="2"/>
  <c r="BG2426" i="2"/>
  <c r="BF2426" i="2"/>
  <c r="T2426" i="2"/>
  <c r="R2426" i="2"/>
  <c r="P2426" i="2"/>
  <c r="BI2424" i="2"/>
  <c r="BH2424" i="2"/>
  <c r="BG2424" i="2"/>
  <c r="BF2424" i="2"/>
  <c r="T2424" i="2"/>
  <c r="R2424" i="2"/>
  <c r="P2424" i="2"/>
  <c r="BI2422" i="2"/>
  <c r="BH2422" i="2"/>
  <c r="BG2422" i="2"/>
  <c r="BF2422" i="2"/>
  <c r="T2422" i="2"/>
  <c r="R2422" i="2"/>
  <c r="P2422" i="2"/>
  <c r="BI2420" i="2"/>
  <c r="BH2420" i="2"/>
  <c r="BG2420" i="2"/>
  <c r="BF2420" i="2"/>
  <c r="T2420" i="2"/>
  <c r="R2420" i="2"/>
  <c r="P2420" i="2"/>
  <c r="BI2418" i="2"/>
  <c r="BH2418" i="2"/>
  <c r="BG2418" i="2"/>
  <c r="BF2418" i="2"/>
  <c r="T2418" i="2"/>
  <c r="R2418" i="2"/>
  <c r="P2418" i="2"/>
  <c r="BI2416" i="2"/>
  <c r="BH2416" i="2"/>
  <c r="BG2416" i="2"/>
  <c r="BF2416" i="2"/>
  <c r="T2416" i="2"/>
  <c r="R2416" i="2"/>
  <c r="P2416" i="2"/>
  <c r="BI2414" i="2"/>
  <c r="BH2414" i="2"/>
  <c r="BG2414" i="2"/>
  <c r="BF2414" i="2"/>
  <c r="T2414" i="2"/>
  <c r="R2414" i="2"/>
  <c r="P2414" i="2"/>
  <c r="BI2412" i="2"/>
  <c r="BH2412" i="2"/>
  <c r="BG2412" i="2"/>
  <c r="BF2412" i="2"/>
  <c r="T2412" i="2"/>
  <c r="R2412" i="2"/>
  <c r="P2412" i="2"/>
  <c r="BI2410" i="2"/>
  <c r="BH2410" i="2"/>
  <c r="BG2410" i="2"/>
  <c r="BF2410" i="2"/>
  <c r="T2410" i="2"/>
  <c r="R2410" i="2"/>
  <c r="P2410" i="2"/>
  <c r="BI2408" i="2"/>
  <c r="BH2408" i="2"/>
  <c r="BG2408" i="2"/>
  <c r="BF2408" i="2"/>
  <c r="T2408" i="2"/>
  <c r="R2408" i="2"/>
  <c r="P2408" i="2"/>
  <c r="BI2406" i="2"/>
  <c r="BH2406" i="2"/>
  <c r="BG2406" i="2"/>
  <c r="BF2406" i="2"/>
  <c r="T2406" i="2"/>
  <c r="R2406" i="2"/>
  <c r="P2406" i="2"/>
  <c r="BI2404" i="2"/>
  <c r="BH2404" i="2"/>
  <c r="BG2404" i="2"/>
  <c r="BF2404" i="2"/>
  <c r="T2404" i="2"/>
  <c r="R2404" i="2"/>
  <c r="P2404" i="2"/>
  <c r="BI2402" i="2"/>
  <c r="BH2402" i="2"/>
  <c r="BG2402" i="2"/>
  <c r="BF2402" i="2"/>
  <c r="T2402" i="2"/>
  <c r="R2402" i="2"/>
  <c r="P2402" i="2"/>
  <c r="BI2400" i="2"/>
  <c r="BH2400" i="2"/>
  <c r="BG2400" i="2"/>
  <c r="BF2400" i="2"/>
  <c r="T2400" i="2"/>
  <c r="R2400" i="2"/>
  <c r="P2400" i="2"/>
  <c r="BI2398" i="2"/>
  <c r="BH2398" i="2"/>
  <c r="BG2398" i="2"/>
  <c r="BF2398" i="2"/>
  <c r="T2398" i="2"/>
  <c r="R2398" i="2"/>
  <c r="P2398" i="2"/>
  <c r="BI2396" i="2"/>
  <c r="BH2396" i="2"/>
  <c r="BG2396" i="2"/>
  <c r="BF2396" i="2"/>
  <c r="T2396" i="2"/>
  <c r="R2396" i="2"/>
  <c r="P2396" i="2"/>
  <c r="BI2394" i="2"/>
  <c r="BH2394" i="2"/>
  <c r="BG2394" i="2"/>
  <c r="BF2394" i="2"/>
  <c r="T2394" i="2"/>
  <c r="R2394" i="2"/>
  <c r="P2394" i="2"/>
  <c r="BI2392" i="2"/>
  <c r="BH2392" i="2"/>
  <c r="BG2392" i="2"/>
  <c r="BF2392" i="2"/>
  <c r="T2392" i="2"/>
  <c r="R2392" i="2"/>
  <c r="P2392" i="2"/>
  <c r="BI2390" i="2"/>
  <c r="BH2390" i="2"/>
  <c r="BG2390" i="2"/>
  <c r="BF2390" i="2"/>
  <c r="T2390" i="2"/>
  <c r="R2390" i="2"/>
  <c r="P2390" i="2"/>
  <c r="BI2387" i="2"/>
  <c r="BH2387" i="2"/>
  <c r="BG2387" i="2"/>
  <c r="BF2387" i="2"/>
  <c r="T2387" i="2"/>
  <c r="R2387" i="2"/>
  <c r="P2387" i="2"/>
  <c r="BI2385" i="2"/>
  <c r="BH2385" i="2"/>
  <c r="BG2385" i="2"/>
  <c r="BF2385" i="2"/>
  <c r="T2385" i="2"/>
  <c r="R2385" i="2"/>
  <c r="P2385" i="2"/>
  <c r="BI2383" i="2"/>
  <c r="BH2383" i="2"/>
  <c r="BG2383" i="2"/>
  <c r="BF2383" i="2"/>
  <c r="T2383" i="2"/>
  <c r="R2383" i="2"/>
  <c r="P2383" i="2"/>
  <c r="BI2381" i="2"/>
  <c r="BH2381" i="2"/>
  <c r="BG2381" i="2"/>
  <c r="BF2381" i="2"/>
  <c r="T2381" i="2"/>
  <c r="R2381" i="2"/>
  <c r="P2381" i="2"/>
  <c r="BI2378" i="2"/>
  <c r="BH2378" i="2"/>
  <c r="BG2378" i="2"/>
  <c r="BF2378" i="2"/>
  <c r="T2378" i="2"/>
  <c r="R2378" i="2"/>
  <c r="P2378" i="2"/>
  <c r="BI2376" i="2"/>
  <c r="BH2376" i="2"/>
  <c r="BG2376" i="2"/>
  <c r="BF2376" i="2"/>
  <c r="T2376" i="2"/>
  <c r="R2376" i="2"/>
  <c r="P2376" i="2"/>
  <c r="BI2372" i="2"/>
  <c r="BH2372" i="2"/>
  <c r="BG2372" i="2"/>
  <c r="BF2372" i="2"/>
  <c r="T2372" i="2"/>
  <c r="R2372" i="2"/>
  <c r="P2372" i="2"/>
  <c r="BI2370" i="2"/>
  <c r="BH2370" i="2"/>
  <c r="BG2370" i="2"/>
  <c r="BF2370" i="2"/>
  <c r="T2370" i="2"/>
  <c r="R2370" i="2"/>
  <c r="P2370" i="2"/>
  <c r="BI2367" i="2"/>
  <c r="BH2367" i="2"/>
  <c r="BG2367" i="2"/>
  <c r="BF2367" i="2"/>
  <c r="T2367" i="2"/>
  <c r="R2367" i="2"/>
  <c r="P2367" i="2"/>
  <c r="BI2365" i="2"/>
  <c r="BH2365" i="2"/>
  <c r="BG2365" i="2"/>
  <c r="BF2365" i="2"/>
  <c r="T2365" i="2"/>
  <c r="R2365" i="2"/>
  <c r="P2365" i="2"/>
  <c r="BI2363" i="2"/>
  <c r="BH2363" i="2"/>
  <c r="BG2363" i="2"/>
  <c r="BF2363" i="2"/>
  <c r="T2363" i="2"/>
  <c r="R2363" i="2"/>
  <c r="P2363" i="2"/>
  <c r="BI2361" i="2"/>
  <c r="BH2361" i="2"/>
  <c r="BG2361" i="2"/>
  <c r="BF2361" i="2"/>
  <c r="T2361" i="2"/>
  <c r="R2361" i="2"/>
  <c r="P2361" i="2"/>
  <c r="BI2358" i="2"/>
  <c r="BH2358" i="2"/>
  <c r="BG2358" i="2"/>
  <c r="BF2358" i="2"/>
  <c r="T2358" i="2"/>
  <c r="R2358" i="2"/>
  <c r="P2358" i="2"/>
  <c r="BI2356" i="2"/>
  <c r="BH2356" i="2"/>
  <c r="BG2356" i="2"/>
  <c r="BF2356" i="2"/>
  <c r="T2356" i="2"/>
  <c r="R2356" i="2"/>
  <c r="P2356" i="2"/>
  <c r="BI2354" i="2"/>
  <c r="BH2354" i="2"/>
  <c r="BG2354" i="2"/>
  <c r="BF2354" i="2"/>
  <c r="T2354" i="2"/>
  <c r="R2354" i="2"/>
  <c r="P2354" i="2"/>
  <c r="BI2352" i="2"/>
  <c r="BH2352" i="2"/>
  <c r="BG2352" i="2"/>
  <c r="BF2352" i="2"/>
  <c r="T2352" i="2"/>
  <c r="R2352" i="2"/>
  <c r="P2352" i="2"/>
  <c r="BI2350" i="2"/>
  <c r="BH2350" i="2"/>
  <c r="BG2350" i="2"/>
  <c r="BF2350" i="2"/>
  <c r="T2350" i="2"/>
  <c r="R2350" i="2"/>
  <c r="P2350" i="2"/>
  <c r="BI2348" i="2"/>
  <c r="BH2348" i="2"/>
  <c r="BG2348" i="2"/>
  <c r="BF2348" i="2"/>
  <c r="T2348" i="2"/>
  <c r="R2348" i="2"/>
  <c r="P2348" i="2"/>
  <c r="BI2345" i="2"/>
  <c r="BH2345" i="2"/>
  <c r="BG2345" i="2"/>
  <c r="BF2345" i="2"/>
  <c r="T2345" i="2"/>
  <c r="R2345" i="2"/>
  <c r="P2345" i="2"/>
  <c r="BI2343" i="2"/>
  <c r="BH2343" i="2"/>
  <c r="BG2343" i="2"/>
  <c r="BF2343" i="2"/>
  <c r="T2343" i="2"/>
  <c r="R2343" i="2"/>
  <c r="P2343" i="2"/>
  <c r="BI2341" i="2"/>
  <c r="BH2341" i="2"/>
  <c r="BG2341" i="2"/>
  <c r="BF2341" i="2"/>
  <c r="T2341" i="2"/>
  <c r="R2341" i="2"/>
  <c r="P2341" i="2"/>
  <c r="BI2339" i="2"/>
  <c r="BH2339" i="2"/>
  <c r="BG2339" i="2"/>
  <c r="BF2339" i="2"/>
  <c r="T2339" i="2"/>
  <c r="R2339" i="2"/>
  <c r="P2339" i="2"/>
  <c r="BI2337" i="2"/>
  <c r="BH2337" i="2"/>
  <c r="BG2337" i="2"/>
  <c r="BF2337" i="2"/>
  <c r="T2337" i="2"/>
  <c r="R2337" i="2"/>
  <c r="P2337" i="2"/>
  <c r="BI2335" i="2"/>
  <c r="BH2335" i="2"/>
  <c r="BG2335" i="2"/>
  <c r="BF2335" i="2"/>
  <c r="T2335" i="2"/>
  <c r="R2335" i="2"/>
  <c r="P2335" i="2"/>
  <c r="BI2333" i="2"/>
  <c r="BH2333" i="2"/>
  <c r="BG2333" i="2"/>
  <c r="BF2333" i="2"/>
  <c r="T2333" i="2"/>
  <c r="R2333" i="2"/>
  <c r="P2333" i="2"/>
  <c r="BI2331" i="2"/>
  <c r="BH2331" i="2"/>
  <c r="BG2331" i="2"/>
  <c r="BF2331" i="2"/>
  <c r="T2331" i="2"/>
  <c r="R2331" i="2"/>
  <c r="P2331" i="2"/>
  <c r="BI2329" i="2"/>
  <c r="BH2329" i="2"/>
  <c r="BG2329" i="2"/>
  <c r="BF2329" i="2"/>
  <c r="T2329" i="2"/>
  <c r="R2329" i="2"/>
  <c r="P2329" i="2"/>
  <c r="BI2327" i="2"/>
  <c r="BH2327" i="2"/>
  <c r="BG2327" i="2"/>
  <c r="BF2327" i="2"/>
  <c r="T2327" i="2"/>
  <c r="R2327" i="2"/>
  <c r="P2327" i="2"/>
  <c r="BI2325" i="2"/>
  <c r="BH2325" i="2"/>
  <c r="BG2325" i="2"/>
  <c r="BF2325" i="2"/>
  <c r="T2325" i="2"/>
  <c r="R2325" i="2"/>
  <c r="P2325" i="2"/>
  <c r="BI2321" i="2"/>
  <c r="BH2321" i="2"/>
  <c r="BG2321" i="2"/>
  <c r="BF2321" i="2"/>
  <c r="T2321" i="2"/>
  <c r="R2321" i="2"/>
  <c r="P2321" i="2"/>
  <c r="BI2318" i="2"/>
  <c r="BH2318" i="2"/>
  <c r="BG2318" i="2"/>
  <c r="BF2318" i="2"/>
  <c r="T2318" i="2"/>
  <c r="R2318" i="2"/>
  <c r="P2318" i="2"/>
  <c r="BI2316" i="2"/>
  <c r="BH2316" i="2"/>
  <c r="BG2316" i="2"/>
  <c r="BF2316" i="2"/>
  <c r="T2316" i="2"/>
  <c r="R2316" i="2"/>
  <c r="P2316" i="2"/>
  <c r="BI2314" i="2"/>
  <c r="BH2314" i="2"/>
  <c r="BG2314" i="2"/>
  <c r="BF2314" i="2"/>
  <c r="T2314" i="2"/>
  <c r="R2314" i="2"/>
  <c r="P2314" i="2"/>
  <c r="BI2312" i="2"/>
  <c r="BH2312" i="2"/>
  <c r="BG2312" i="2"/>
  <c r="BF2312" i="2"/>
  <c r="T2312" i="2"/>
  <c r="R2312" i="2"/>
  <c r="P2312" i="2"/>
  <c r="BI2310" i="2"/>
  <c r="BH2310" i="2"/>
  <c r="BG2310" i="2"/>
  <c r="BF2310" i="2"/>
  <c r="T2310" i="2"/>
  <c r="R2310" i="2"/>
  <c r="P2310" i="2"/>
  <c r="BI2306" i="2"/>
  <c r="BH2306" i="2"/>
  <c r="BG2306" i="2"/>
  <c r="BF2306" i="2"/>
  <c r="T2306" i="2"/>
  <c r="R2306" i="2"/>
  <c r="P2306" i="2"/>
  <c r="BI2304" i="2"/>
  <c r="BH2304" i="2"/>
  <c r="BG2304" i="2"/>
  <c r="BF2304" i="2"/>
  <c r="T2304" i="2"/>
  <c r="R2304" i="2"/>
  <c r="P2304" i="2"/>
  <c r="BI2302" i="2"/>
  <c r="BH2302" i="2"/>
  <c r="BG2302" i="2"/>
  <c r="BF2302" i="2"/>
  <c r="T2302" i="2"/>
  <c r="R2302" i="2"/>
  <c r="P2302" i="2"/>
  <c r="BI2300" i="2"/>
  <c r="BH2300" i="2"/>
  <c r="BG2300" i="2"/>
  <c r="BF2300" i="2"/>
  <c r="T2300" i="2"/>
  <c r="R2300" i="2"/>
  <c r="P2300" i="2"/>
  <c r="BI2298" i="2"/>
  <c r="BH2298" i="2"/>
  <c r="BG2298" i="2"/>
  <c r="BF2298" i="2"/>
  <c r="T2298" i="2"/>
  <c r="R2298" i="2"/>
  <c r="P2298" i="2"/>
  <c r="BI2296" i="2"/>
  <c r="BH2296" i="2"/>
  <c r="BG2296" i="2"/>
  <c r="BF2296" i="2"/>
  <c r="T2296" i="2"/>
  <c r="R2296" i="2"/>
  <c r="P2296" i="2"/>
  <c r="BI2294" i="2"/>
  <c r="BH2294" i="2"/>
  <c r="BG2294" i="2"/>
  <c r="BF2294" i="2"/>
  <c r="T2294" i="2"/>
  <c r="R2294" i="2"/>
  <c r="P2294" i="2"/>
  <c r="BI2291" i="2"/>
  <c r="BH2291" i="2"/>
  <c r="BG2291" i="2"/>
  <c r="BF2291" i="2"/>
  <c r="T2291" i="2"/>
  <c r="R2291" i="2"/>
  <c r="P2291" i="2"/>
  <c r="BI2288" i="2"/>
  <c r="BH2288" i="2"/>
  <c r="BG2288" i="2"/>
  <c r="BF2288" i="2"/>
  <c r="T2288" i="2"/>
  <c r="R2288" i="2"/>
  <c r="P2288" i="2"/>
  <c r="BI2286" i="2"/>
  <c r="BH2286" i="2"/>
  <c r="BG2286" i="2"/>
  <c r="BF2286" i="2"/>
  <c r="T2286" i="2"/>
  <c r="R2286" i="2"/>
  <c r="P2286" i="2"/>
  <c r="BI2284" i="2"/>
  <c r="BH2284" i="2"/>
  <c r="BG2284" i="2"/>
  <c r="BF2284" i="2"/>
  <c r="T2284" i="2"/>
  <c r="R2284" i="2"/>
  <c r="P2284" i="2"/>
  <c r="BI2280" i="2"/>
  <c r="BH2280" i="2"/>
  <c r="BG2280" i="2"/>
  <c r="BF2280" i="2"/>
  <c r="T2280" i="2"/>
  <c r="R2280" i="2"/>
  <c r="P2280" i="2"/>
  <c r="BI2278" i="2"/>
  <c r="BH2278" i="2"/>
  <c r="BG2278" i="2"/>
  <c r="BF2278" i="2"/>
  <c r="T2278" i="2"/>
  <c r="R2278" i="2"/>
  <c r="P2278" i="2"/>
  <c r="BI2276" i="2"/>
  <c r="BH2276" i="2"/>
  <c r="BG2276" i="2"/>
  <c r="BF2276" i="2"/>
  <c r="T2276" i="2"/>
  <c r="R2276" i="2"/>
  <c r="P2276" i="2"/>
  <c r="BI2274" i="2"/>
  <c r="BH2274" i="2"/>
  <c r="BG2274" i="2"/>
  <c r="BF2274" i="2"/>
  <c r="T2274" i="2"/>
  <c r="R2274" i="2"/>
  <c r="P2274" i="2"/>
  <c r="BI2272" i="2"/>
  <c r="BH2272" i="2"/>
  <c r="BG2272" i="2"/>
  <c r="BF2272" i="2"/>
  <c r="T2272" i="2"/>
  <c r="R2272" i="2"/>
  <c r="P2272" i="2"/>
  <c r="BI2270" i="2"/>
  <c r="BH2270" i="2"/>
  <c r="BG2270" i="2"/>
  <c r="BF2270" i="2"/>
  <c r="T2270" i="2"/>
  <c r="R2270" i="2"/>
  <c r="P2270" i="2"/>
  <c r="BI2266" i="2"/>
  <c r="BH2266" i="2"/>
  <c r="BG2266" i="2"/>
  <c r="BF2266" i="2"/>
  <c r="T2266" i="2"/>
  <c r="R2266" i="2"/>
  <c r="P2266" i="2"/>
  <c r="BI2264" i="2"/>
  <c r="BH2264" i="2"/>
  <c r="BG2264" i="2"/>
  <c r="BF2264" i="2"/>
  <c r="T2264" i="2"/>
  <c r="R2264" i="2"/>
  <c r="P2264" i="2"/>
  <c r="BI2262" i="2"/>
  <c r="BH2262" i="2"/>
  <c r="BG2262" i="2"/>
  <c r="BF2262" i="2"/>
  <c r="T2262" i="2"/>
  <c r="R2262" i="2"/>
  <c r="P2262" i="2"/>
  <c r="BI2260" i="2"/>
  <c r="BH2260" i="2"/>
  <c r="BG2260" i="2"/>
  <c r="BF2260" i="2"/>
  <c r="T2260" i="2"/>
  <c r="R2260" i="2"/>
  <c r="P2260" i="2"/>
  <c r="BI2258" i="2"/>
  <c r="BH2258" i="2"/>
  <c r="BG2258" i="2"/>
  <c r="BF2258" i="2"/>
  <c r="T2258" i="2"/>
  <c r="R2258" i="2"/>
  <c r="P2258" i="2"/>
  <c r="BI2256" i="2"/>
  <c r="BH2256" i="2"/>
  <c r="BG2256" i="2"/>
  <c r="BF2256" i="2"/>
  <c r="T2256" i="2"/>
  <c r="R2256" i="2"/>
  <c r="P2256" i="2"/>
  <c r="BI2254" i="2"/>
  <c r="BH2254" i="2"/>
  <c r="BG2254" i="2"/>
  <c r="BF2254" i="2"/>
  <c r="T2254" i="2"/>
  <c r="R2254" i="2"/>
  <c r="P2254" i="2"/>
  <c r="BI2252" i="2"/>
  <c r="BH2252" i="2"/>
  <c r="BG2252" i="2"/>
  <c r="BF2252" i="2"/>
  <c r="T2252" i="2"/>
  <c r="R2252" i="2"/>
  <c r="P2252" i="2"/>
  <c r="BI2250" i="2"/>
  <c r="BH2250" i="2"/>
  <c r="BG2250" i="2"/>
  <c r="BF2250" i="2"/>
  <c r="T2250" i="2"/>
  <c r="R2250" i="2"/>
  <c r="P2250" i="2"/>
  <c r="BI2248" i="2"/>
  <c r="BH2248" i="2"/>
  <c r="BG2248" i="2"/>
  <c r="BF2248" i="2"/>
  <c r="T2248" i="2"/>
  <c r="R2248" i="2"/>
  <c r="P2248" i="2"/>
  <c r="BI2246" i="2"/>
  <c r="BH2246" i="2"/>
  <c r="BG2246" i="2"/>
  <c r="BF2246" i="2"/>
  <c r="T2246" i="2"/>
  <c r="R2246" i="2"/>
  <c r="P2246" i="2"/>
  <c r="BI2244" i="2"/>
  <c r="BH2244" i="2"/>
  <c r="BG2244" i="2"/>
  <c r="BF2244" i="2"/>
  <c r="T2244" i="2"/>
  <c r="R2244" i="2"/>
  <c r="P2244" i="2"/>
  <c r="BI2242" i="2"/>
  <c r="BH2242" i="2"/>
  <c r="BG2242" i="2"/>
  <c r="BF2242" i="2"/>
  <c r="T2242" i="2"/>
  <c r="R2242" i="2"/>
  <c r="P2242" i="2"/>
  <c r="BI2240" i="2"/>
  <c r="BH2240" i="2"/>
  <c r="BG2240" i="2"/>
  <c r="BF2240" i="2"/>
  <c r="T2240" i="2"/>
  <c r="R2240" i="2"/>
  <c r="P2240" i="2"/>
  <c r="BI2238" i="2"/>
  <c r="BH2238" i="2"/>
  <c r="BG2238" i="2"/>
  <c r="BF2238" i="2"/>
  <c r="T2238" i="2"/>
  <c r="R2238" i="2"/>
  <c r="P2238" i="2"/>
  <c r="BI2236" i="2"/>
  <c r="BH2236" i="2"/>
  <c r="BG2236" i="2"/>
  <c r="BF2236" i="2"/>
  <c r="T2236" i="2"/>
  <c r="R2236" i="2"/>
  <c r="P2236" i="2"/>
  <c r="BI2234" i="2"/>
  <c r="BH2234" i="2"/>
  <c r="BG2234" i="2"/>
  <c r="BF2234" i="2"/>
  <c r="T2234" i="2"/>
  <c r="R2234" i="2"/>
  <c r="P2234" i="2"/>
  <c r="BI2232" i="2"/>
  <c r="BH2232" i="2"/>
  <c r="BG2232" i="2"/>
  <c r="BF2232" i="2"/>
  <c r="T2232" i="2"/>
  <c r="R2232" i="2"/>
  <c r="P2232" i="2"/>
  <c r="BI2230" i="2"/>
  <c r="BH2230" i="2"/>
  <c r="BG2230" i="2"/>
  <c r="BF2230" i="2"/>
  <c r="T2230" i="2"/>
  <c r="R2230" i="2"/>
  <c r="P2230" i="2"/>
  <c r="BI2228" i="2"/>
  <c r="BH2228" i="2"/>
  <c r="BG2228" i="2"/>
  <c r="BF2228" i="2"/>
  <c r="T2228" i="2"/>
  <c r="R2228" i="2"/>
  <c r="P2228" i="2"/>
  <c r="BI2226" i="2"/>
  <c r="BH2226" i="2"/>
  <c r="BG2226" i="2"/>
  <c r="BF2226" i="2"/>
  <c r="T2226" i="2"/>
  <c r="R2226" i="2"/>
  <c r="P2226" i="2"/>
  <c r="BI2224" i="2"/>
  <c r="BH2224" i="2"/>
  <c r="BG2224" i="2"/>
  <c r="BF2224" i="2"/>
  <c r="T2224" i="2"/>
  <c r="R2224" i="2"/>
  <c r="P2224" i="2"/>
  <c r="BI2222" i="2"/>
  <c r="BH2222" i="2"/>
  <c r="BG2222" i="2"/>
  <c r="BF2222" i="2"/>
  <c r="T2222" i="2"/>
  <c r="R2222" i="2"/>
  <c r="P2222" i="2"/>
  <c r="BI2220" i="2"/>
  <c r="BH2220" i="2"/>
  <c r="BG2220" i="2"/>
  <c r="BF2220" i="2"/>
  <c r="T2220" i="2"/>
  <c r="R2220" i="2"/>
  <c r="P2220" i="2"/>
  <c r="BI2218" i="2"/>
  <c r="BH2218" i="2"/>
  <c r="BG2218" i="2"/>
  <c r="BF2218" i="2"/>
  <c r="T2218" i="2"/>
  <c r="R2218" i="2"/>
  <c r="P2218" i="2"/>
  <c r="BI2216" i="2"/>
  <c r="BH2216" i="2"/>
  <c r="BG2216" i="2"/>
  <c r="BF2216" i="2"/>
  <c r="T2216" i="2"/>
  <c r="R2216" i="2"/>
  <c r="P2216" i="2"/>
  <c r="BI2214" i="2"/>
  <c r="BH2214" i="2"/>
  <c r="BG2214" i="2"/>
  <c r="BF2214" i="2"/>
  <c r="T2214" i="2"/>
  <c r="R2214" i="2"/>
  <c r="P2214" i="2"/>
  <c r="BI2212" i="2"/>
  <c r="BH2212" i="2"/>
  <c r="BG2212" i="2"/>
  <c r="BF2212" i="2"/>
  <c r="T2212" i="2"/>
  <c r="R2212" i="2"/>
  <c r="P2212" i="2"/>
  <c r="BI2210" i="2"/>
  <c r="BH2210" i="2"/>
  <c r="BG2210" i="2"/>
  <c r="BF2210" i="2"/>
  <c r="T2210" i="2"/>
  <c r="R2210" i="2"/>
  <c r="P2210" i="2"/>
  <c r="BI2208" i="2"/>
  <c r="BH2208" i="2"/>
  <c r="BG2208" i="2"/>
  <c r="BF2208" i="2"/>
  <c r="T2208" i="2"/>
  <c r="R2208" i="2"/>
  <c r="P2208" i="2"/>
  <c r="BI2206" i="2"/>
  <c r="BH2206" i="2"/>
  <c r="BG2206" i="2"/>
  <c r="BF2206" i="2"/>
  <c r="T2206" i="2"/>
  <c r="R2206" i="2"/>
  <c r="P2206" i="2"/>
  <c r="BI2204" i="2"/>
  <c r="BH2204" i="2"/>
  <c r="BG2204" i="2"/>
  <c r="BF2204" i="2"/>
  <c r="T2204" i="2"/>
  <c r="R2204" i="2"/>
  <c r="P2204" i="2"/>
  <c r="BI2202" i="2"/>
  <c r="BH2202" i="2"/>
  <c r="BG2202" i="2"/>
  <c r="BF2202" i="2"/>
  <c r="T2202" i="2"/>
  <c r="R2202" i="2"/>
  <c r="P2202" i="2"/>
  <c r="BI2200" i="2"/>
  <c r="BH2200" i="2"/>
  <c r="BG2200" i="2"/>
  <c r="BF2200" i="2"/>
  <c r="T2200" i="2"/>
  <c r="R2200" i="2"/>
  <c r="P2200" i="2"/>
  <c r="BI2198" i="2"/>
  <c r="BH2198" i="2"/>
  <c r="BG2198" i="2"/>
  <c r="BF2198" i="2"/>
  <c r="T2198" i="2"/>
  <c r="R2198" i="2"/>
  <c r="P2198" i="2"/>
  <c r="BI2196" i="2"/>
  <c r="BH2196" i="2"/>
  <c r="BG2196" i="2"/>
  <c r="BF2196" i="2"/>
  <c r="T2196" i="2"/>
  <c r="R2196" i="2"/>
  <c r="P2196" i="2"/>
  <c r="BI2194" i="2"/>
  <c r="BH2194" i="2"/>
  <c r="BG2194" i="2"/>
  <c r="BF2194" i="2"/>
  <c r="T2194" i="2"/>
  <c r="R2194" i="2"/>
  <c r="P2194" i="2"/>
  <c r="BI2192" i="2"/>
  <c r="BH2192" i="2"/>
  <c r="BG2192" i="2"/>
  <c r="BF2192" i="2"/>
  <c r="T2192" i="2"/>
  <c r="R2192" i="2"/>
  <c r="P2192" i="2"/>
  <c r="BI2190" i="2"/>
  <c r="BH2190" i="2"/>
  <c r="BG2190" i="2"/>
  <c r="BF2190" i="2"/>
  <c r="T2190" i="2"/>
  <c r="R2190" i="2"/>
  <c r="P2190" i="2"/>
  <c r="BI2188" i="2"/>
  <c r="BH2188" i="2"/>
  <c r="BG2188" i="2"/>
  <c r="BF2188" i="2"/>
  <c r="T2188" i="2"/>
  <c r="R2188" i="2"/>
  <c r="P2188" i="2"/>
  <c r="BI2186" i="2"/>
  <c r="BH2186" i="2"/>
  <c r="BG2186" i="2"/>
  <c r="BF2186" i="2"/>
  <c r="T2186" i="2"/>
  <c r="R2186" i="2"/>
  <c r="P2186" i="2"/>
  <c r="BI2184" i="2"/>
  <c r="BH2184" i="2"/>
  <c r="BG2184" i="2"/>
  <c r="BF2184" i="2"/>
  <c r="T2184" i="2"/>
  <c r="R2184" i="2"/>
  <c r="P2184" i="2"/>
  <c r="BI2182" i="2"/>
  <c r="BH2182" i="2"/>
  <c r="BG2182" i="2"/>
  <c r="BF2182" i="2"/>
  <c r="T2182" i="2"/>
  <c r="R2182" i="2"/>
  <c r="P2182" i="2"/>
  <c r="BI2180" i="2"/>
  <c r="BH2180" i="2"/>
  <c r="BG2180" i="2"/>
  <c r="BF2180" i="2"/>
  <c r="T2180" i="2"/>
  <c r="R2180" i="2"/>
  <c r="P2180" i="2"/>
  <c r="BI2178" i="2"/>
  <c r="BH2178" i="2"/>
  <c r="BG2178" i="2"/>
  <c r="BF2178" i="2"/>
  <c r="T2178" i="2"/>
  <c r="R2178" i="2"/>
  <c r="P2178" i="2"/>
  <c r="BI2176" i="2"/>
  <c r="BH2176" i="2"/>
  <c r="BG2176" i="2"/>
  <c r="BF2176" i="2"/>
  <c r="T2176" i="2"/>
  <c r="R2176" i="2"/>
  <c r="P2176" i="2"/>
  <c r="BI2174" i="2"/>
  <c r="BH2174" i="2"/>
  <c r="BG2174" i="2"/>
  <c r="BF2174" i="2"/>
  <c r="T2174" i="2"/>
  <c r="R2174" i="2"/>
  <c r="P2174" i="2"/>
  <c r="BI2172" i="2"/>
  <c r="BH2172" i="2"/>
  <c r="BG2172" i="2"/>
  <c r="BF2172" i="2"/>
  <c r="T2172" i="2"/>
  <c r="R2172" i="2"/>
  <c r="P2172" i="2"/>
  <c r="BI2170" i="2"/>
  <c r="BH2170" i="2"/>
  <c r="BG2170" i="2"/>
  <c r="BF2170" i="2"/>
  <c r="T2170" i="2"/>
  <c r="R2170" i="2"/>
  <c r="P2170" i="2"/>
  <c r="BI2168" i="2"/>
  <c r="BH2168" i="2"/>
  <c r="BG2168" i="2"/>
  <c r="BF2168" i="2"/>
  <c r="T2168" i="2"/>
  <c r="R2168" i="2"/>
  <c r="P2168" i="2"/>
  <c r="BI2166" i="2"/>
  <c r="BH2166" i="2"/>
  <c r="BG2166" i="2"/>
  <c r="BF2166" i="2"/>
  <c r="T2166" i="2"/>
  <c r="R2166" i="2"/>
  <c r="P2166" i="2"/>
  <c r="BI2164" i="2"/>
  <c r="BH2164" i="2"/>
  <c r="BG2164" i="2"/>
  <c r="BF2164" i="2"/>
  <c r="T2164" i="2"/>
  <c r="R2164" i="2"/>
  <c r="P2164" i="2"/>
  <c r="BI2162" i="2"/>
  <c r="BH2162" i="2"/>
  <c r="BG2162" i="2"/>
  <c r="BF2162" i="2"/>
  <c r="T2162" i="2"/>
  <c r="R2162" i="2"/>
  <c r="P2162" i="2"/>
  <c r="BI2160" i="2"/>
  <c r="BH2160" i="2"/>
  <c r="BG2160" i="2"/>
  <c r="BF2160" i="2"/>
  <c r="T2160" i="2"/>
  <c r="R2160" i="2"/>
  <c r="P2160" i="2"/>
  <c r="BI2158" i="2"/>
  <c r="BH2158" i="2"/>
  <c r="BG2158" i="2"/>
  <c r="BF2158" i="2"/>
  <c r="T2158" i="2"/>
  <c r="R2158" i="2"/>
  <c r="P2158" i="2"/>
  <c r="BI2156" i="2"/>
  <c r="BH2156" i="2"/>
  <c r="BG2156" i="2"/>
  <c r="BF2156" i="2"/>
  <c r="T2156" i="2"/>
  <c r="R2156" i="2"/>
  <c r="P2156" i="2"/>
  <c r="BI2154" i="2"/>
  <c r="BH2154" i="2"/>
  <c r="BG2154" i="2"/>
  <c r="BF2154" i="2"/>
  <c r="T2154" i="2"/>
  <c r="R2154" i="2"/>
  <c r="P2154" i="2"/>
  <c r="BI2152" i="2"/>
  <c r="BH2152" i="2"/>
  <c r="BG2152" i="2"/>
  <c r="BF2152" i="2"/>
  <c r="T2152" i="2"/>
  <c r="R2152" i="2"/>
  <c r="P2152" i="2"/>
  <c r="BI2150" i="2"/>
  <c r="BH2150" i="2"/>
  <c r="BG2150" i="2"/>
  <c r="BF2150" i="2"/>
  <c r="T2150" i="2"/>
  <c r="R2150" i="2"/>
  <c r="P2150" i="2"/>
  <c r="BI2148" i="2"/>
  <c r="BH2148" i="2"/>
  <c r="BG2148" i="2"/>
  <c r="BF2148" i="2"/>
  <c r="T2148" i="2"/>
  <c r="R2148" i="2"/>
  <c r="P2148" i="2"/>
  <c r="BI2146" i="2"/>
  <c r="BH2146" i="2"/>
  <c r="BG2146" i="2"/>
  <c r="BF2146" i="2"/>
  <c r="T2146" i="2"/>
  <c r="R2146" i="2"/>
  <c r="P2146" i="2"/>
  <c r="BI2144" i="2"/>
  <c r="BH2144" i="2"/>
  <c r="BG2144" i="2"/>
  <c r="BF2144" i="2"/>
  <c r="T2144" i="2"/>
  <c r="R2144" i="2"/>
  <c r="P2144" i="2"/>
  <c r="BI2142" i="2"/>
  <c r="BH2142" i="2"/>
  <c r="BG2142" i="2"/>
  <c r="BF2142" i="2"/>
  <c r="T2142" i="2"/>
  <c r="R2142" i="2"/>
  <c r="P2142" i="2"/>
  <c r="BI2140" i="2"/>
  <c r="BH2140" i="2"/>
  <c r="BG2140" i="2"/>
  <c r="BF2140" i="2"/>
  <c r="T2140" i="2"/>
  <c r="R2140" i="2"/>
  <c r="P2140" i="2"/>
  <c r="BI2138" i="2"/>
  <c r="BH2138" i="2"/>
  <c r="BG2138" i="2"/>
  <c r="BF2138" i="2"/>
  <c r="T2138" i="2"/>
  <c r="R2138" i="2"/>
  <c r="P2138" i="2"/>
  <c r="BI2136" i="2"/>
  <c r="BH2136" i="2"/>
  <c r="BG2136" i="2"/>
  <c r="BF2136" i="2"/>
  <c r="T2136" i="2"/>
  <c r="R2136" i="2"/>
  <c r="P2136" i="2"/>
  <c r="BI2134" i="2"/>
  <c r="BH2134" i="2"/>
  <c r="BG2134" i="2"/>
  <c r="BF2134" i="2"/>
  <c r="T2134" i="2"/>
  <c r="R2134" i="2"/>
  <c r="P2134" i="2"/>
  <c r="BI2132" i="2"/>
  <c r="BH2132" i="2"/>
  <c r="BG2132" i="2"/>
  <c r="BF2132" i="2"/>
  <c r="T2132" i="2"/>
  <c r="R2132" i="2"/>
  <c r="P2132" i="2"/>
  <c r="BI2130" i="2"/>
  <c r="BH2130" i="2"/>
  <c r="BG2130" i="2"/>
  <c r="BF2130" i="2"/>
  <c r="T2130" i="2"/>
  <c r="R2130" i="2"/>
  <c r="P2130" i="2"/>
  <c r="BI2128" i="2"/>
  <c r="BH2128" i="2"/>
  <c r="BG2128" i="2"/>
  <c r="BF2128" i="2"/>
  <c r="T2128" i="2"/>
  <c r="R2128" i="2"/>
  <c r="P2128" i="2"/>
  <c r="BI2126" i="2"/>
  <c r="BH2126" i="2"/>
  <c r="BG2126" i="2"/>
  <c r="BF2126" i="2"/>
  <c r="T2126" i="2"/>
  <c r="R2126" i="2"/>
  <c r="P2126" i="2"/>
  <c r="BI2124" i="2"/>
  <c r="BH2124" i="2"/>
  <c r="BG2124" i="2"/>
  <c r="BF2124" i="2"/>
  <c r="T2124" i="2"/>
  <c r="R2124" i="2"/>
  <c r="P2124" i="2"/>
  <c r="BI2122" i="2"/>
  <c r="BH2122" i="2"/>
  <c r="BG2122" i="2"/>
  <c r="BF2122" i="2"/>
  <c r="T2122" i="2"/>
  <c r="R2122" i="2"/>
  <c r="P2122" i="2"/>
  <c r="BI2120" i="2"/>
  <c r="BH2120" i="2"/>
  <c r="BG2120" i="2"/>
  <c r="BF2120" i="2"/>
  <c r="T2120" i="2"/>
  <c r="R2120" i="2"/>
  <c r="P2120" i="2"/>
  <c r="BI2118" i="2"/>
  <c r="BH2118" i="2"/>
  <c r="BG2118" i="2"/>
  <c r="BF2118" i="2"/>
  <c r="T2118" i="2"/>
  <c r="R2118" i="2"/>
  <c r="P2118" i="2"/>
  <c r="BI2116" i="2"/>
  <c r="BH2116" i="2"/>
  <c r="BG2116" i="2"/>
  <c r="BF2116" i="2"/>
  <c r="T2116" i="2"/>
  <c r="R2116" i="2"/>
  <c r="P2116" i="2"/>
  <c r="BI2114" i="2"/>
  <c r="BH2114" i="2"/>
  <c r="BG2114" i="2"/>
  <c r="BF2114" i="2"/>
  <c r="T2114" i="2"/>
  <c r="R2114" i="2"/>
  <c r="P2114" i="2"/>
  <c r="BI2112" i="2"/>
  <c r="BH2112" i="2"/>
  <c r="BG2112" i="2"/>
  <c r="BF2112" i="2"/>
  <c r="T2112" i="2"/>
  <c r="R2112" i="2"/>
  <c r="P2112" i="2"/>
  <c r="BI2110" i="2"/>
  <c r="BH2110" i="2"/>
  <c r="BG2110" i="2"/>
  <c r="BF2110" i="2"/>
  <c r="T2110" i="2"/>
  <c r="R2110" i="2"/>
  <c r="P2110" i="2"/>
  <c r="BI2108" i="2"/>
  <c r="BH2108" i="2"/>
  <c r="BG2108" i="2"/>
  <c r="BF2108" i="2"/>
  <c r="T2108" i="2"/>
  <c r="R2108" i="2"/>
  <c r="P2108" i="2"/>
  <c r="BI2106" i="2"/>
  <c r="BH2106" i="2"/>
  <c r="BG2106" i="2"/>
  <c r="BF2106" i="2"/>
  <c r="T2106" i="2"/>
  <c r="R2106" i="2"/>
  <c r="P2106" i="2"/>
  <c r="BI2104" i="2"/>
  <c r="BH2104" i="2"/>
  <c r="BG2104" i="2"/>
  <c r="BF2104" i="2"/>
  <c r="T2104" i="2"/>
  <c r="R2104" i="2"/>
  <c r="P2104" i="2"/>
  <c r="BI2102" i="2"/>
  <c r="BH2102" i="2"/>
  <c r="BG2102" i="2"/>
  <c r="BF2102" i="2"/>
  <c r="T2102" i="2"/>
  <c r="R2102" i="2"/>
  <c r="P2102" i="2"/>
  <c r="BI2100" i="2"/>
  <c r="BH2100" i="2"/>
  <c r="BG2100" i="2"/>
  <c r="BF2100" i="2"/>
  <c r="T2100" i="2"/>
  <c r="R2100" i="2"/>
  <c r="P2100" i="2"/>
  <c r="BI2098" i="2"/>
  <c r="BH2098" i="2"/>
  <c r="BG2098" i="2"/>
  <c r="BF2098" i="2"/>
  <c r="T2098" i="2"/>
  <c r="R2098" i="2"/>
  <c r="P2098" i="2"/>
  <c r="BI2096" i="2"/>
  <c r="BH2096" i="2"/>
  <c r="BG2096" i="2"/>
  <c r="BF2096" i="2"/>
  <c r="T2096" i="2"/>
  <c r="R2096" i="2"/>
  <c r="P2096" i="2"/>
  <c r="BI2094" i="2"/>
  <c r="BH2094" i="2"/>
  <c r="BG2094" i="2"/>
  <c r="BF2094" i="2"/>
  <c r="T2094" i="2"/>
  <c r="R2094" i="2"/>
  <c r="P2094" i="2"/>
  <c r="BI2092" i="2"/>
  <c r="BH2092" i="2"/>
  <c r="BG2092" i="2"/>
  <c r="BF2092" i="2"/>
  <c r="T2092" i="2"/>
  <c r="R2092" i="2"/>
  <c r="P2092" i="2"/>
  <c r="BI2090" i="2"/>
  <c r="BH2090" i="2"/>
  <c r="BG2090" i="2"/>
  <c r="BF2090" i="2"/>
  <c r="T2090" i="2"/>
  <c r="R2090" i="2"/>
  <c r="P2090" i="2"/>
  <c r="BI2088" i="2"/>
  <c r="BH2088" i="2"/>
  <c r="BG2088" i="2"/>
  <c r="BF2088" i="2"/>
  <c r="T2088" i="2"/>
  <c r="R2088" i="2"/>
  <c r="P2088" i="2"/>
  <c r="BI2086" i="2"/>
  <c r="BH2086" i="2"/>
  <c r="BG2086" i="2"/>
  <c r="BF2086" i="2"/>
  <c r="T2086" i="2"/>
  <c r="R2086" i="2"/>
  <c r="P2086" i="2"/>
  <c r="BI2084" i="2"/>
  <c r="BH2084" i="2"/>
  <c r="BG2084" i="2"/>
  <c r="BF2084" i="2"/>
  <c r="T2084" i="2"/>
  <c r="R2084" i="2"/>
  <c r="P2084" i="2"/>
  <c r="BI2082" i="2"/>
  <c r="BH2082" i="2"/>
  <c r="BG2082" i="2"/>
  <c r="BF2082" i="2"/>
  <c r="T2082" i="2"/>
  <c r="R2082" i="2"/>
  <c r="P2082" i="2"/>
  <c r="BI2080" i="2"/>
  <c r="BH2080" i="2"/>
  <c r="BG2080" i="2"/>
  <c r="BF2080" i="2"/>
  <c r="T2080" i="2"/>
  <c r="R2080" i="2"/>
  <c r="P2080" i="2"/>
  <c r="BI2078" i="2"/>
  <c r="BH2078" i="2"/>
  <c r="BG2078" i="2"/>
  <c r="BF2078" i="2"/>
  <c r="T2078" i="2"/>
  <c r="R2078" i="2"/>
  <c r="P2078" i="2"/>
  <c r="BI2076" i="2"/>
  <c r="BH2076" i="2"/>
  <c r="BG2076" i="2"/>
  <c r="BF2076" i="2"/>
  <c r="T2076" i="2"/>
  <c r="R2076" i="2"/>
  <c r="P2076" i="2"/>
  <c r="BI2074" i="2"/>
  <c r="BH2074" i="2"/>
  <c r="BG2074" i="2"/>
  <c r="BF2074" i="2"/>
  <c r="T2074" i="2"/>
  <c r="R2074" i="2"/>
  <c r="P2074" i="2"/>
  <c r="BI2072" i="2"/>
  <c r="BH2072" i="2"/>
  <c r="BG2072" i="2"/>
  <c r="BF2072" i="2"/>
  <c r="T2072" i="2"/>
  <c r="R2072" i="2"/>
  <c r="P2072" i="2"/>
  <c r="BI2070" i="2"/>
  <c r="BH2070" i="2"/>
  <c r="BG2070" i="2"/>
  <c r="BF2070" i="2"/>
  <c r="T2070" i="2"/>
  <c r="R2070" i="2"/>
  <c r="P2070" i="2"/>
  <c r="BI2068" i="2"/>
  <c r="BH2068" i="2"/>
  <c r="BG2068" i="2"/>
  <c r="BF2068" i="2"/>
  <c r="T2068" i="2"/>
  <c r="R2068" i="2"/>
  <c r="P2068" i="2"/>
  <c r="BI2066" i="2"/>
  <c r="BH2066" i="2"/>
  <c r="BG2066" i="2"/>
  <c r="BF2066" i="2"/>
  <c r="T2066" i="2"/>
  <c r="R2066" i="2"/>
  <c r="P2066" i="2"/>
  <c r="BI2064" i="2"/>
  <c r="BH2064" i="2"/>
  <c r="BG2064" i="2"/>
  <c r="BF2064" i="2"/>
  <c r="T2064" i="2"/>
  <c r="R2064" i="2"/>
  <c r="P2064" i="2"/>
  <c r="BI2062" i="2"/>
  <c r="BH2062" i="2"/>
  <c r="BG2062" i="2"/>
  <c r="BF2062" i="2"/>
  <c r="T2062" i="2"/>
  <c r="R2062" i="2"/>
  <c r="P2062" i="2"/>
  <c r="BI2060" i="2"/>
  <c r="BH2060" i="2"/>
  <c r="BG2060" i="2"/>
  <c r="BF2060" i="2"/>
  <c r="T2060" i="2"/>
  <c r="R2060" i="2"/>
  <c r="P2060" i="2"/>
  <c r="BI2058" i="2"/>
  <c r="BH2058" i="2"/>
  <c r="BG2058" i="2"/>
  <c r="BF2058" i="2"/>
  <c r="T2058" i="2"/>
  <c r="R2058" i="2"/>
  <c r="P2058" i="2"/>
  <c r="BI2056" i="2"/>
  <c r="BH2056" i="2"/>
  <c r="BG2056" i="2"/>
  <c r="BF2056" i="2"/>
  <c r="T2056" i="2"/>
  <c r="R2056" i="2"/>
  <c r="P2056" i="2"/>
  <c r="BI2054" i="2"/>
  <c r="BH2054" i="2"/>
  <c r="BG2054" i="2"/>
  <c r="BF2054" i="2"/>
  <c r="T2054" i="2"/>
  <c r="R2054" i="2"/>
  <c r="P2054" i="2"/>
  <c r="BI2052" i="2"/>
  <c r="BH2052" i="2"/>
  <c r="BG2052" i="2"/>
  <c r="BF2052" i="2"/>
  <c r="T2052" i="2"/>
  <c r="R2052" i="2"/>
  <c r="P2052" i="2"/>
  <c r="BI2050" i="2"/>
  <c r="BH2050" i="2"/>
  <c r="BG2050" i="2"/>
  <c r="BF2050" i="2"/>
  <c r="T2050" i="2"/>
  <c r="R2050" i="2"/>
  <c r="P2050" i="2"/>
  <c r="BI2048" i="2"/>
  <c r="BH2048" i="2"/>
  <c r="BG2048" i="2"/>
  <c r="BF2048" i="2"/>
  <c r="T2048" i="2"/>
  <c r="R2048" i="2"/>
  <c r="P2048" i="2"/>
  <c r="BI2046" i="2"/>
  <c r="BH2046" i="2"/>
  <c r="BG2046" i="2"/>
  <c r="BF2046" i="2"/>
  <c r="T2046" i="2"/>
  <c r="R2046" i="2"/>
  <c r="P2046" i="2"/>
  <c r="BI2044" i="2"/>
  <c r="BH2044" i="2"/>
  <c r="BG2044" i="2"/>
  <c r="BF2044" i="2"/>
  <c r="T2044" i="2"/>
  <c r="R2044" i="2"/>
  <c r="P2044" i="2"/>
  <c r="BI2042" i="2"/>
  <c r="BH2042" i="2"/>
  <c r="BG2042" i="2"/>
  <c r="BF2042" i="2"/>
  <c r="T2042" i="2"/>
  <c r="R2042" i="2"/>
  <c r="P2042" i="2"/>
  <c r="BI2040" i="2"/>
  <c r="BH2040" i="2"/>
  <c r="BG2040" i="2"/>
  <c r="BF2040" i="2"/>
  <c r="T2040" i="2"/>
  <c r="R2040" i="2"/>
  <c r="P2040" i="2"/>
  <c r="BI2038" i="2"/>
  <c r="BH2038" i="2"/>
  <c r="BG2038" i="2"/>
  <c r="BF2038" i="2"/>
  <c r="T2038" i="2"/>
  <c r="R2038" i="2"/>
  <c r="P2038" i="2"/>
  <c r="BI2036" i="2"/>
  <c r="BH2036" i="2"/>
  <c r="BG2036" i="2"/>
  <c r="BF2036" i="2"/>
  <c r="T2036" i="2"/>
  <c r="R2036" i="2"/>
  <c r="P2036" i="2"/>
  <c r="BI2034" i="2"/>
  <c r="BH2034" i="2"/>
  <c r="BG2034" i="2"/>
  <c r="BF2034" i="2"/>
  <c r="T2034" i="2"/>
  <c r="R2034" i="2"/>
  <c r="P2034" i="2"/>
  <c r="BI2032" i="2"/>
  <c r="BH2032" i="2"/>
  <c r="BG2032" i="2"/>
  <c r="BF2032" i="2"/>
  <c r="T2032" i="2"/>
  <c r="R2032" i="2"/>
  <c r="P2032" i="2"/>
  <c r="BI2030" i="2"/>
  <c r="BH2030" i="2"/>
  <c r="BG2030" i="2"/>
  <c r="BF2030" i="2"/>
  <c r="T2030" i="2"/>
  <c r="R2030" i="2"/>
  <c r="P2030" i="2"/>
  <c r="BI2028" i="2"/>
  <c r="BH2028" i="2"/>
  <c r="BG2028" i="2"/>
  <c r="BF2028" i="2"/>
  <c r="T2028" i="2"/>
  <c r="R2028" i="2"/>
  <c r="P2028" i="2"/>
  <c r="BI2026" i="2"/>
  <c r="BH2026" i="2"/>
  <c r="BG2026" i="2"/>
  <c r="BF2026" i="2"/>
  <c r="T2026" i="2"/>
  <c r="R2026" i="2"/>
  <c r="P2026" i="2"/>
  <c r="BI2024" i="2"/>
  <c r="BH2024" i="2"/>
  <c r="BG2024" i="2"/>
  <c r="BF2024" i="2"/>
  <c r="T2024" i="2"/>
  <c r="R2024" i="2"/>
  <c r="P2024" i="2"/>
  <c r="BI2022" i="2"/>
  <c r="BH2022" i="2"/>
  <c r="BG2022" i="2"/>
  <c r="BF2022" i="2"/>
  <c r="T2022" i="2"/>
  <c r="R2022" i="2"/>
  <c r="P2022" i="2"/>
  <c r="BI2020" i="2"/>
  <c r="BH2020" i="2"/>
  <c r="BG2020" i="2"/>
  <c r="BF2020" i="2"/>
  <c r="T2020" i="2"/>
  <c r="R2020" i="2"/>
  <c r="P2020" i="2"/>
  <c r="BI2018" i="2"/>
  <c r="BH2018" i="2"/>
  <c r="BG2018" i="2"/>
  <c r="BF2018" i="2"/>
  <c r="T2018" i="2"/>
  <c r="R2018" i="2"/>
  <c r="P2018" i="2"/>
  <c r="BI2016" i="2"/>
  <c r="BH2016" i="2"/>
  <c r="BG2016" i="2"/>
  <c r="BF2016" i="2"/>
  <c r="T2016" i="2"/>
  <c r="R2016" i="2"/>
  <c r="P2016" i="2"/>
  <c r="BI2014" i="2"/>
  <c r="BH2014" i="2"/>
  <c r="BG2014" i="2"/>
  <c r="BF2014" i="2"/>
  <c r="T2014" i="2"/>
  <c r="R2014" i="2"/>
  <c r="P2014" i="2"/>
  <c r="BI2012" i="2"/>
  <c r="BH2012" i="2"/>
  <c r="BG2012" i="2"/>
  <c r="BF2012" i="2"/>
  <c r="T2012" i="2"/>
  <c r="R2012" i="2"/>
  <c r="P2012" i="2"/>
  <c r="BI2010" i="2"/>
  <c r="BH2010" i="2"/>
  <c r="BG2010" i="2"/>
  <c r="BF2010" i="2"/>
  <c r="T2010" i="2"/>
  <c r="R2010" i="2"/>
  <c r="P2010" i="2"/>
  <c r="BI2008" i="2"/>
  <c r="BH2008" i="2"/>
  <c r="BG2008" i="2"/>
  <c r="BF2008" i="2"/>
  <c r="T2008" i="2"/>
  <c r="R2008" i="2"/>
  <c r="P2008" i="2"/>
  <c r="BI2006" i="2"/>
  <c r="BH2006" i="2"/>
  <c r="BG2006" i="2"/>
  <c r="BF2006" i="2"/>
  <c r="T2006" i="2"/>
  <c r="R2006" i="2"/>
  <c r="P2006" i="2"/>
  <c r="BI2004" i="2"/>
  <c r="BH2004" i="2"/>
  <c r="BG2004" i="2"/>
  <c r="BF2004" i="2"/>
  <c r="T2004" i="2"/>
  <c r="R2004" i="2"/>
  <c r="P2004" i="2"/>
  <c r="BI2002" i="2"/>
  <c r="BH2002" i="2"/>
  <c r="BG2002" i="2"/>
  <c r="BF2002" i="2"/>
  <c r="T2002" i="2"/>
  <c r="R2002" i="2"/>
  <c r="P2002" i="2"/>
  <c r="BI2000" i="2"/>
  <c r="BH2000" i="2"/>
  <c r="BG2000" i="2"/>
  <c r="BF2000" i="2"/>
  <c r="T2000" i="2"/>
  <c r="R2000" i="2"/>
  <c r="P2000" i="2"/>
  <c r="BI1998" i="2"/>
  <c r="BH1998" i="2"/>
  <c r="BG1998" i="2"/>
  <c r="BF1998" i="2"/>
  <c r="T1998" i="2"/>
  <c r="R1998" i="2"/>
  <c r="P1998" i="2"/>
  <c r="BI1996" i="2"/>
  <c r="BH1996" i="2"/>
  <c r="BG1996" i="2"/>
  <c r="BF1996" i="2"/>
  <c r="T1996" i="2"/>
  <c r="R1996" i="2"/>
  <c r="P1996" i="2"/>
  <c r="BI1994" i="2"/>
  <c r="BH1994" i="2"/>
  <c r="BG1994" i="2"/>
  <c r="BF1994" i="2"/>
  <c r="T1994" i="2"/>
  <c r="R1994" i="2"/>
  <c r="P1994" i="2"/>
  <c r="BI1992" i="2"/>
  <c r="BH1992" i="2"/>
  <c r="BG1992" i="2"/>
  <c r="BF1992" i="2"/>
  <c r="T1992" i="2"/>
  <c r="R1992" i="2"/>
  <c r="P1992" i="2"/>
  <c r="BI1990" i="2"/>
  <c r="BH1990" i="2"/>
  <c r="BG1990" i="2"/>
  <c r="BF1990" i="2"/>
  <c r="T1990" i="2"/>
  <c r="R1990" i="2"/>
  <c r="P1990" i="2"/>
  <c r="BI1988" i="2"/>
  <c r="BH1988" i="2"/>
  <c r="BG1988" i="2"/>
  <c r="BF1988" i="2"/>
  <c r="T1988" i="2"/>
  <c r="R1988" i="2"/>
  <c r="P1988" i="2"/>
  <c r="BI1986" i="2"/>
  <c r="BH1986" i="2"/>
  <c r="BG1986" i="2"/>
  <c r="BF1986" i="2"/>
  <c r="T1986" i="2"/>
  <c r="R1986" i="2"/>
  <c r="P1986" i="2"/>
  <c r="BI1984" i="2"/>
  <c r="BH1984" i="2"/>
  <c r="BG1984" i="2"/>
  <c r="BF1984" i="2"/>
  <c r="T1984" i="2"/>
  <c r="R1984" i="2"/>
  <c r="P1984" i="2"/>
  <c r="BI1982" i="2"/>
  <c r="BH1982" i="2"/>
  <c r="BG1982" i="2"/>
  <c r="BF1982" i="2"/>
  <c r="T1982" i="2"/>
  <c r="R1982" i="2"/>
  <c r="P1982" i="2"/>
  <c r="BI1980" i="2"/>
  <c r="BH1980" i="2"/>
  <c r="BG1980" i="2"/>
  <c r="BF1980" i="2"/>
  <c r="T1980" i="2"/>
  <c r="R1980" i="2"/>
  <c r="P1980" i="2"/>
  <c r="BI1978" i="2"/>
  <c r="BH1978" i="2"/>
  <c r="BG1978" i="2"/>
  <c r="BF1978" i="2"/>
  <c r="T1978" i="2"/>
  <c r="R1978" i="2"/>
  <c r="P1978" i="2"/>
  <c r="BI1976" i="2"/>
  <c r="BH1976" i="2"/>
  <c r="BG1976" i="2"/>
  <c r="BF1976" i="2"/>
  <c r="T1976" i="2"/>
  <c r="R1976" i="2"/>
  <c r="P1976" i="2"/>
  <c r="BI1974" i="2"/>
  <c r="BH1974" i="2"/>
  <c r="BG1974" i="2"/>
  <c r="BF1974" i="2"/>
  <c r="T1974" i="2"/>
  <c r="R1974" i="2"/>
  <c r="P1974" i="2"/>
  <c r="BI1972" i="2"/>
  <c r="BH1972" i="2"/>
  <c r="BG1972" i="2"/>
  <c r="BF1972" i="2"/>
  <c r="T1972" i="2"/>
  <c r="R1972" i="2"/>
  <c r="P1972" i="2"/>
  <c r="BI1970" i="2"/>
  <c r="BH1970" i="2"/>
  <c r="BG1970" i="2"/>
  <c r="BF1970" i="2"/>
  <c r="T1970" i="2"/>
  <c r="R1970" i="2"/>
  <c r="P1970" i="2"/>
  <c r="BI1968" i="2"/>
  <c r="BH1968" i="2"/>
  <c r="BG1968" i="2"/>
  <c r="BF1968" i="2"/>
  <c r="T1968" i="2"/>
  <c r="R1968" i="2"/>
  <c r="P1968" i="2"/>
  <c r="BI1966" i="2"/>
  <c r="BH1966" i="2"/>
  <c r="BG1966" i="2"/>
  <c r="BF1966" i="2"/>
  <c r="T1966" i="2"/>
  <c r="R1966" i="2"/>
  <c r="P1966" i="2"/>
  <c r="BI1964" i="2"/>
  <c r="BH1964" i="2"/>
  <c r="BG1964" i="2"/>
  <c r="BF1964" i="2"/>
  <c r="T1964" i="2"/>
  <c r="R1964" i="2"/>
  <c r="P1964" i="2"/>
  <c r="BI1962" i="2"/>
  <c r="BH1962" i="2"/>
  <c r="BG1962" i="2"/>
  <c r="BF1962" i="2"/>
  <c r="T1962" i="2"/>
  <c r="R1962" i="2"/>
  <c r="P1962" i="2"/>
  <c r="BI1960" i="2"/>
  <c r="BH1960" i="2"/>
  <c r="BG1960" i="2"/>
  <c r="BF1960" i="2"/>
  <c r="T1960" i="2"/>
  <c r="R1960" i="2"/>
  <c r="P1960" i="2"/>
  <c r="BI1958" i="2"/>
  <c r="BH1958" i="2"/>
  <c r="BG1958" i="2"/>
  <c r="BF1958" i="2"/>
  <c r="T1958" i="2"/>
  <c r="R1958" i="2"/>
  <c r="P1958" i="2"/>
  <c r="BI1956" i="2"/>
  <c r="BH1956" i="2"/>
  <c r="BG1956" i="2"/>
  <c r="BF1956" i="2"/>
  <c r="T1956" i="2"/>
  <c r="R1956" i="2"/>
  <c r="P1956" i="2"/>
  <c r="BI1954" i="2"/>
  <c r="BH1954" i="2"/>
  <c r="BG1954" i="2"/>
  <c r="BF1954" i="2"/>
  <c r="T1954" i="2"/>
  <c r="R1954" i="2"/>
  <c r="P1954" i="2"/>
  <c r="BI1952" i="2"/>
  <c r="BH1952" i="2"/>
  <c r="BG1952" i="2"/>
  <c r="BF1952" i="2"/>
  <c r="T1952" i="2"/>
  <c r="R1952" i="2"/>
  <c r="P1952" i="2"/>
  <c r="BI1950" i="2"/>
  <c r="BH1950" i="2"/>
  <c r="BG1950" i="2"/>
  <c r="BF1950" i="2"/>
  <c r="T1950" i="2"/>
  <c r="R1950" i="2"/>
  <c r="P1950" i="2"/>
  <c r="BI1948" i="2"/>
  <c r="BH1948" i="2"/>
  <c r="BG1948" i="2"/>
  <c r="BF1948" i="2"/>
  <c r="T1948" i="2"/>
  <c r="R1948" i="2"/>
  <c r="P1948" i="2"/>
  <c r="BI1946" i="2"/>
  <c r="BH1946" i="2"/>
  <c r="BG1946" i="2"/>
  <c r="BF1946" i="2"/>
  <c r="T1946" i="2"/>
  <c r="R1946" i="2"/>
  <c r="P1946" i="2"/>
  <c r="BI1944" i="2"/>
  <c r="BH1944" i="2"/>
  <c r="BG1944" i="2"/>
  <c r="BF1944" i="2"/>
  <c r="T1944" i="2"/>
  <c r="R1944" i="2"/>
  <c r="P1944" i="2"/>
  <c r="BI1942" i="2"/>
  <c r="BH1942" i="2"/>
  <c r="BG1942" i="2"/>
  <c r="BF1942" i="2"/>
  <c r="T1942" i="2"/>
  <c r="R1942" i="2"/>
  <c r="P1942" i="2"/>
  <c r="BI1940" i="2"/>
  <c r="BH1940" i="2"/>
  <c r="BG1940" i="2"/>
  <c r="BF1940" i="2"/>
  <c r="T1940" i="2"/>
  <c r="R1940" i="2"/>
  <c r="P1940" i="2"/>
  <c r="BI1938" i="2"/>
  <c r="BH1938" i="2"/>
  <c r="BG1938" i="2"/>
  <c r="BF1938" i="2"/>
  <c r="T1938" i="2"/>
  <c r="R1938" i="2"/>
  <c r="P1938" i="2"/>
  <c r="BI1936" i="2"/>
  <c r="BH1936" i="2"/>
  <c r="BG1936" i="2"/>
  <c r="BF1936" i="2"/>
  <c r="T1936" i="2"/>
  <c r="R1936" i="2"/>
  <c r="P1936" i="2"/>
  <c r="BI1934" i="2"/>
  <c r="BH1934" i="2"/>
  <c r="BG1934" i="2"/>
  <c r="BF1934" i="2"/>
  <c r="T1934" i="2"/>
  <c r="R1934" i="2"/>
  <c r="P1934" i="2"/>
  <c r="BI1932" i="2"/>
  <c r="BH1932" i="2"/>
  <c r="BG1932" i="2"/>
  <c r="BF1932" i="2"/>
  <c r="T1932" i="2"/>
  <c r="R1932" i="2"/>
  <c r="P1932" i="2"/>
  <c r="BI1930" i="2"/>
  <c r="BH1930" i="2"/>
  <c r="BG1930" i="2"/>
  <c r="BF1930" i="2"/>
  <c r="T1930" i="2"/>
  <c r="R1930" i="2"/>
  <c r="P1930" i="2"/>
  <c r="BI1928" i="2"/>
  <c r="BH1928" i="2"/>
  <c r="BG1928" i="2"/>
  <c r="BF1928" i="2"/>
  <c r="T1928" i="2"/>
  <c r="R1928" i="2"/>
  <c r="P1928" i="2"/>
  <c r="BI1926" i="2"/>
  <c r="BH1926" i="2"/>
  <c r="BG1926" i="2"/>
  <c r="BF1926" i="2"/>
  <c r="T1926" i="2"/>
  <c r="R1926" i="2"/>
  <c r="P1926" i="2"/>
  <c r="BI1924" i="2"/>
  <c r="BH1924" i="2"/>
  <c r="BG1924" i="2"/>
  <c r="BF1924" i="2"/>
  <c r="T1924" i="2"/>
  <c r="R1924" i="2"/>
  <c r="P1924" i="2"/>
  <c r="BI1922" i="2"/>
  <c r="BH1922" i="2"/>
  <c r="BG1922" i="2"/>
  <c r="BF1922" i="2"/>
  <c r="T1922" i="2"/>
  <c r="R1922" i="2"/>
  <c r="P1922" i="2"/>
  <c r="BI1920" i="2"/>
  <c r="BH1920" i="2"/>
  <c r="BG1920" i="2"/>
  <c r="BF1920" i="2"/>
  <c r="T1920" i="2"/>
  <c r="R1920" i="2"/>
  <c r="P1920" i="2"/>
  <c r="BI1918" i="2"/>
  <c r="BH1918" i="2"/>
  <c r="BG1918" i="2"/>
  <c r="BF1918" i="2"/>
  <c r="T1918" i="2"/>
  <c r="R1918" i="2"/>
  <c r="P1918" i="2"/>
  <c r="BI1916" i="2"/>
  <c r="BH1916" i="2"/>
  <c r="BG1916" i="2"/>
  <c r="BF1916" i="2"/>
  <c r="T1916" i="2"/>
  <c r="R1916" i="2"/>
  <c r="P1916" i="2"/>
  <c r="BI1914" i="2"/>
  <c r="BH1914" i="2"/>
  <c r="BG1914" i="2"/>
  <c r="BF1914" i="2"/>
  <c r="T1914" i="2"/>
  <c r="R1914" i="2"/>
  <c r="P1914" i="2"/>
  <c r="BI1912" i="2"/>
  <c r="BH1912" i="2"/>
  <c r="BG1912" i="2"/>
  <c r="BF1912" i="2"/>
  <c r="T1912" i="2"/>
  <c r="R1912" i="2"/>
  <c r="P1912" i="2"/>
  <c r="BI1910" i="2"/>
  <c r="BH1910" i="2"/>
  <c r="BG1910" i="2"/>
  <c r="BF1910" i="2"/>
  <c r="T1910" i="2"/>
  <c r="R1910" i="2"/>
  <c r="P1910" i="2"/>
  <c r="BI1908" i="2"/>
  <c r="BH1908" i="2"/>
  <c r="BG1908" i="2"/>
  <c r="BF1908" i="2"/>
  <c r="T1908" i="2"/>
  <c r="R1908" i="2"/>
  <c r="P1908" i="2"/>
  <c r="BI1906" i="2"/>
  <c r="BH1906" i="2"/>
  <c r="BG1906" i="2"/>
  <c r="BF1906" i="2"/>
  <c r="T1906" i="2"/>
  <c r="R1906" i="2"/>
  <c r="P1906" i="2"/>
  <c r="BI1903" i="2"/>
  <c r="BH1903" i="2"/>
  <c r="BG1903" i="2"/>
  <c r="BF1903" i="2"/>
  <c r="T1903" i="2"/>
  <c r="R1903" i="2"/>
  <c r="P1903" i="2"/>
  <c r="BI1901" i="2"/>
  <c r="BH1901" i="2"/>
  <c r="BG1901" i="2"/>
  <c r="BF1901" i="2"/>
  <c r="T1901" i="2"/>
  <c r="R1901" i="2"/>
  <c r="P1901" i="2"/>
  <c r="BI1899" i="2"/>
  <c r="BH1899" i="2"/>
  <c r="BG1899" i="2"/>
  <c r="BF1899" i="2"/>
  <c r="T1899" i="2"/>
  <c r="R1899" i="2"/>
  <c r="P1899" i="2"/>
  <c r="BI1897" i="2"/>
  <c r="BH1897" i="2"/>
  <c r="BG1897" i="2"/>
  <c r="BF1897" i="2"/>
  <c r="T1897" i="2"/>
  <c r="R1897" i="2"/>
  <c r="P1897" i="2"/>
  <c r="BI1895" i="2"/>
  <c r="BH1895" i="2"/>
  <c r="BG1895" i="2"/>
  <c r="BF1895" i="2"/>
  <c r="T1895" i="2"/>
  <c r="R1895" i="2"/>
  <c r="P1895" i="2"/>
  <c r="BI1893" i="2"/>
  <c r="BH1893" i="2"/>
  <c r="BG1893" i="2"/>
  <c r="BF1893" i="2"/>
  <c r="T1893" i="2"/>
  <c r="R1893" i="2"/>
  <c r="P1893" i="2"/>
  <c r="BI1891" i="2"/>
  <c r="BH1891" i="2"/>
  <c r="BG1891" i="2"/>
  <c r="BF1891" i="2"/>
  <c r="T1891" i="2"/>
  <c r="R1891" i="2"/>
  <c r="P1891" i="2"/>
  <c r="BI1889" i="2"/>
  <c r="BH1889" i="2"/>
  <c r="BG1889" i="2"/>
  <c r="BF1889" i="2"/>
  <c r="T1889" i="2"/>
  <c r="R1889" i="2"/>
  <c r="P1889" i="2"/>
  <c r="BI1887" i="2"/>
  <c r="BH1887" i="2"/>
  <c r="BG1887" i="2"/>
  <c r="BF1887" i="2"/>
  <c r="T1887" i="2"/>
  <c r="R1887" i="2"/>
  <c r="P1887" i="2"/>
  <c r="BI1885" i="2"/>
  <c r="BH1885" i="2"/>
  <c r="BG1885" i="2"/>
  <c r="BF1885" i="2"/>
  <c r="T1885" i="2"/>
  <c r="R1885" i="2"/>
  <c r="P1885" i="2"/>
  <c r="BI1883" i="2"/>
  <c r="BH1883" i="2"/>
  <c r="BG1883" i="2"/>
  <c r="BF1883" i="2"/>
  <c r="T1883" i="2"/>
  <c r="R1883" i="2"/>
  <c r="P1883" i="2"/>
  <c r="BI1881" i="2"/>
  <c r="BH1881" i="2"/>
  <c r="BG1881" i="2"/>
  <c r="BF1881" i="2"/>
  <c r="T1881" i="2"/>
  <c r="R1881" i="2"/>
  <c r="P1881" i="2"/>
  <c r="BI1879" i="2"/>
  <c r="BH1879" i="2"/>
  <c r="BG1879" i="2"/>
  <c r="BF1879" i="2"/>
  <c r="T1879" i="2"/>
  <c r="R1879" i="2"/>
  <c r="P1879" i="2"/>
  <c r="BI1877" i="2"/>
  <c r="BH1877" i="2"/>
  <c r="BG1877" i="2"/>
  <c r="BF1877" i="2"/>
  <c r="T1877" i="2"/>
  <c r="R1877" i="2"/>
  <c r="P1877" i="2"/>
  <c r="BI1875" i="2"/>
  <c r="BH1875" i="2"/>
  <c r="BG1875" i="2"/>
  <c r="BF1875" i="2"/>
  <c r="T1875" i="2"/>
  <c r="R1875" i="2"/>
  <c r="P1875" i="2"/>
  <c r="BI1873" i="2"/>
  <c r="BH1873" i="2"/>
  <c r="BG1873" i="2"/>
  <c r="BF1873" i="2"/>
  <c r="T1873" i="2"/>
  <c r="R1873" i="2"/>
  <c r="P1873" i="2"/>
  <c r="BI1871" i="2"/>
  <c r="BH1871" i="2"/>
  <c r="BG1871" i="2"/>
  <c r="BF1871" i="2"/>
  <c r="T1871" i="2"/>
  <c r="R1871" i="2"/>
  <c r="P1871" i="2"/>
  <c r="BI1869" i="2"/>
  <c r="BH1869" i="2"/>
  <c r="BG1869" i="2"/>
  <c r="BF1869" i="2"/>
  <c r="T1869" i="2"/>
  <c r="R1869" i="2"/>
  <c r="P1869" i="2"/>
  <c r="BI1867" i="2"/>
  <c r="BH1867" i="2"/>
  <c r="BG1867" i="2"/>
  <c r="BF1867" i="2"/>
  <c r="T1867" i="2"/>
  <c r="R1867" i="2"/>
  <c r="P1867" i="2"/>
  <c r="BI1865" i="2"/>
  <c r="BH1865" i="2"/>
  <c r="BG1865" i="2"/>
  <c r="BF1865" i="2"/>
  <c r="T1865" i="2"/>
  <c r="R1865" i="2"/>
  <c r="P1865" i="2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9" i="2"/>
  <c r="BH1859" i="2"/>
  <c r="BG1859" i="2"/>
  <c r="BF1859" i="2"/>
  <c r="T1859" i="2"/>
  <c r="R1859" i="2"/>
  <c r="P1859" i="2"/>
  <c r="BI1857" i="2"/>
  <c r="BH1857" i="2"/>
  <c r="BG1857" i="2"/>
  <c r="BF1857" i="2"/>
  <c r="T1857" i="2"/>
  <c r="R1857" i="2"/>
  <c r="P1857" i="2"/>
  <c r="BI1855" i="2"/>
  <c r="BH1855" i="2"/>
  <c r="BG1855" i="2"/>
  <c r="BF1855" i="2"/>
  <c r="T1855" i="2"/>
  <c r="R1855" i="2"/>
  <c r="P1855" i="2"/>
  <c r="BI1853" i="2"/>
  <c r="BH1853" i="2"/>
  <c r="BG1853" i="2"/>
  <c r="BF1853" i="2"/>
  <c r="T1853" i="2"/>
  <c r="R1853" i="2"/>
  <c r="P1853" i="2"/>
  <c r="BI1851" i="2"/>
  <c r="BH1851" i="2"/>
  <c r="BG1851" i="2"/>
  <c r="BF1851" i="2"/>
  <c r="T1851" i="2"/>
  <c r="R1851" i="2"/>
  <c r="P1851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3" i="2"/>
  <c r="BH1843" i="2"/>
  <c r="BG1843" i="2"/>
  <c r="BF1843" i="2"/>
  <c r="T1843" i="2"/>
  <c r="R1843" i="2"/>
  <c r="P1843" i="2"/>
  <c r="BI1841" i="2"/>
  <c r="BH1841" i="2"/>
  <c r="BG1841" i="2"/>
  <c r="BF1841" i="2"/>
  <c r="T1841" i="2"/>
  <c r="R1841" i="2"/>
  <c r="P1841" i="2"/>
  <c r="BI1839" i="2"/>
  <c r="BH1839" i="2"/>
  <c r="BG1839" i="2"/>
  <c r="BF1839" i="2"/>
  <c r="T1839" i="2"/>
  <c r="R1839" i="2"/>
  <c r="P1839" i="2"/>
  <c r="BI1837" i="2"/>
  <c r="BH1837" i="2"/>
  <c r="BG1837" i="2"/>
  <c r="BF1837" i="2"/>
  <c r="T1837" i="2"/>
  <c r="R1837" i="2"/>
  <c r="P1837" i="2"/>
  <c r="BI1835" i="2"/>
  <c r="BH1835" i="2"/>
  <c r="BG1835" i="2"/>
  <c r="BF1835" i="2"/>
  <c r="T1835" i="2"/>
  <c r="R1835" i="2"/>
  <c r="P1835" i="2"/>
  <c r="BI1833" i="2"/>
  <c r="BH1833" i="2"/>
  <c r="BG1833" i="2"/>
  <c r="BF1833" i="2"/>
  <c r="T1833" i="2"/>
  <c r="R1833" i="2"/>
  <c r="P1833" i="2"/>
  <c r="BI1831" i="2"/>
  <c r="BH1831" i="2"/>
  <c r="BG1831" i="2"/>
  <c r="BF1831" i="2"/>
  <c r="T1831" i="2"/>
  <c r="R1831" i="2"/>
  <c r="P1831" i="2"/>
  <c r="BI1829" i="2"/>
  <c r="BH1829" i="2"/>
  <c r="BG1829" i="2"/>
  <c r="BF1829" i="2"/>
  <c r="T1829" i="2"/>
  <c r="R1829" i="2"/>
  <c r="P1829" i="2"/>
  <c r="BI1827" i="2"/>
  <c r="BH1827" i="2"/>
  <c r="BG1827" i="2"/>
  <c r="BF1827" i="2"/>
  <c r="T1827" i="2"/>
  <c r="R1827" i="2"/>
  <c r="P1827" i="2"/>
  <c r="BI1825" i="2"/>
  <c r="BH1825" i="2"/>
  <c r="BG1825" i="2"/>
  <c r="BF1825" i="2"/>
  <c r="T1825" i="2"/>
  <c r="R1825" i="2"/>
  <c r="P1825" i="2"/>
  <c r="BI1823" i="2"/>
  <c r="BH1823" i="2"/>
  <c r="BG1823" i="2"/>
  <c r="BF1823" i="2"/>
  <c r="T1823" i="2"/>
  <c r="R1823" i="2"/>
  <c r="P1823" i="2"/>
  <c r="BI1821" i="2"/>
  <c r="BH1821" i="2"/>
  <c r="BG1821" i="2"/>
  <c r="BF1821" i="2"/>
  <c r="T1821" i="2"/>
  <c r="R1821" i="2"/>
  <c r="P1821" i="2"/>
  <c r="BI1819" i="2"/>
  <c r="BH1819" i="2"/>
  <c r="BG1819" i="2"/>
  <c r="BF1819" i="2"/>
  <c r="T1819" i="2"/>
  <c r="R1819" i="2"/>
  <c r="P1819" i="2"/>
  <c r="BI1817" i="2"/>
  <c r="BH1817" i="2"/>
  <c r="BG1817" i="2"/>
  <c r="BF1817" i="2"/>
  <c r="T1817" i="2"/>
  <c r="R1817" i="2"/>
  <c r="P1817" i="2"/>
  <c r="BI1815" i="2"/>
  <c r="BH1815" i="2"/>
  <c r="BG1815" i="2"/>
  <c r="BF1815" i="2"/>
  <c r="T1815" i="2"/>
  <c r="R1815" i="2"/>
  <c r="P1815" i="2"/>
  <c r="BI1813" i="2"/>
  <c r="BH1813" i="2"/>
  <c r="BG1813" i="2"/>
  <c r="BF1813" i="2"/>
  <c r="T1813" i="2"/>
  <c r="R1813" i="2"/>
  <c r="P1813" i="2"/>
  <c r="BI1811" i="2"/>
  <c r="BH1811" i="2"/>
  <c r="BG1811" i="2"/>
  <c r="BF1811" i="2"/>
  <c r="T1811" i="2"/>
  <c r="R1811" i="2"/>
  <c r="P1811" i="2"/>
  <c r="BI1809" i="2"/>
  <c r="BH1809" i="2"/>
  <c r="BG1809" i="2"/>
  <c r="BF1809" i="2"/>
  <c r="T1809" i="2"/>
  <c r="R1809" i="2"/>
  <c r="P1809" i="2"/>
  <c r="BI1807" i="2"/>
  <c r="BH1807" i="2"/>
  <c r="BG1807" i="2"/>
  <c r="BF1807" i="2"/>
  <c r="T1807" i="2"/>
  <c r="R1807" i="2"/>
  <c r="P1807" i="2"/>
  <c r="BI1805" i="2"/>
  <c r="BH1805" i="2"/>
  <c r="BG1805" i="2"/>
  <c r="BF1805" i="2"/>
  <c r="T1805" i="2"/>
  <c r="R1805" i="2"/>
  <c r="P1805" i="2"/>
  <c r="BI1803" i="2"/>
  <c r="BH1803" i="2"/>
  <c r="BG1803" i="2"/>
  <c r="BF1803" i="2"/>
  <c r="T1803" i="2"/>
  <c r="R1803" i="2"/>
  <c r="P1803" i="2"/>
  <c r="BI1801" i="2"/>
  <c r="BH1801" i="2"/>
  <c r="BG1801" i="2"/>
  <c r="BF1801" i="2"/>
  <c r="T1801" i="2"/>
  <c r="R1801" i="2"/>
  <c r="P1801" i="2"/>
  <c r="BI1799" i="2"/>
  <c r="BH1799" i="2"/>
  <c r="BG1799" i="2"/>
  <c r="BF1799" i="2"/>
  <c r="T1799" i="2"/>
  <c r="R1799" i="2"/>
  <c r="P1799" i="2"/>
  <c r="BI1797" i="2"/>
  <c r="BH1797" i="2"/>
  <c r="BG1797" i="2"/>
  <c r="BF1797" i="2"/>
  <c r="T1797" i="2"/>
  <c r="R1797" i="2"/>
  <c r="P1797" i="2"/>
  <c r="BI1795" i="2"/>
  <c r="BH1795" i="2"/>
  <c r="BG1795" i="2"/>
  <c r="BF1795" i="2"/>
  <c r="T1795" i="2"/>
  <c r="R1795" i="2"/>
  <c r="P1795" i="2"/>
  <c r="BI1793" i="2"/>
  <c r="BH1793" i="2"/>
  <c r="BG1793" i="2"/>
  <c r="BF1793" i="2"/>
  <c r="T1793" i="2"/>
  <c r="R1793" i="2"/>
  <c r="P1793" i="2"/>
  <c r="BI1791" i="2"/>
  <c r="BH1791" i="2"/>
  <c r="BG1791" i="2"/>
  <c r="BF1791" i="2"/>
  <c r="T1791" i="2"/>
  <c r="R1791" i="2"/>
  <c r="P1791" i="2"/>
  <c r="BI1789" i="2"/>
  <c r="BH1789" i="2"/>
  <c r="BG1789" i="2"/>
  <c r="BF1789" i="2"/>
  <c r="T1789" i="2"/>
  <c r="R1789" i="2"/>
  <c r="P1789" i="2"/>
  <c r="BI1787" i="2"/>
  <c r="BH1787" i="2"/>
  <c r="BG1787" i="2"/>
  <c r="BF1787" i="2"/>
  <c r="T1787" i="2"/>
  <c r="R1787" i="2"/>
  <c r="P1787" i="2"/>
  <c r="BI1785" i="2"/>
  <c r="BH1785" i="2"/>
  <c r="BG1785" i="2"/>
  <c r="BF1785" i="2"/>
  <c r="T1785" i="2"/>
  <c r="R1785" i="2"/>
  <c r="P1785" i="2"/>
  <c r="BI1783" i="2"/>
  <c r="BH1783" i="2"/>
  <c r="BG1783" i="2"/>
  <c r="BF1783" i="2"/>
  <c r="T1783" i="2"/>
  <c r="R1783" i="2"/>
  <c r="P1783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3" i="2"/>
  <c r="BH1773" i="2"/>
  <c r="BG1773" i="2"/>
  <c r="BF1773" i="2"/>
  <c r="T1773" i="2"/>
  <c r="R1773" i="2"/>
  <c r="P1773" i="2"/>
  <c r="BI1770" i="2"/>
  <c r="BH1770" i="2"/>
  <c r="BG1770" i="2"/>
  <c r="BF1770" i="2"/>
  <c r="T1770" i="2"/>
  <c r="R1770" i="2"/>
  <c r="P1770" i="2"/>
  <c r="BI1767" i="2"/>
  <c r="BH1767" i="2"/>
  <c r="BG1767" i="2"/>
  <c r="BF1767" i="2"/>
  <c r="T1767" i="2"/>
  <c r="R1767" i="2"/>
  <c r="P1767" i="2"/>
  <c r="BI1764" i="2"/>
  <c r="BH1764" i="2"/>
  <c r="BG1764" i="2"/>
  <c r="BF1764" i="2"/>
  <c r="T1764" i="2"/>
  <c r="R1764" i="2"/>
  <c r="P1764" i="2"/>
  <c r="BI1761" i="2"/>
  <c r="BH1761" i="2"/>
  <c r="BG1761" i="2"/>
  <c r="BF1761" i="2"/>
  <c r="T1761" i="2"/>
  <c r="R1761" i="2"/>
  <c r="P1761" i="2"/>
  <c r="BI1758" i="2"/>
  <c r="BH1758" i="2"/>
  <c r="BG1758" i="2"/>
  <c r="BF1758" i="2"/>
  <c r="T1758" i="2"/>
  <c r="R1758" i="2"/>
  <c r="P1758" i="2"/>
  <c r="BI1756" i="2"/>
  <c r="BH1756" i="2"/>
  <c r="BG1756" i="2"/>
  <c r="BF1756" i="2"/>
  <c r="T1756" i="2"/>
  <c r="R1756" i="2"/>
  <c r="P1756" i="2"/>
  <c r="BI1754" i="2"/>
  <c r="BH1754" i="2"/>
  <c r="BG1754" i="2"/>
  <c r="BF1754" i="2"/>
  <c r="T1754" i="2"/>
  <c r="R1754" i="2"/>
  <c r="P1754" i="2"/>
  <c r="BI1752" i="2"/>
  <c r="BH1752" i="2"/>
  <c r="BG1752" i="2"/>
  <c r="BF1752" i="2"/>
  <c r="T1752" i="2"/>
  <c r="R1752" i="2"/>
  <c r="P1752" i="2"/>
  <c r="BI1750" i="2"/>
  <c r="BH1750" i="2"/>
  <c r="BG1750" i="2"/>
  <c r="BF1750" i="2"/>
  <c r="T1750" i="2"/>
  <c r="R1750" i="2"/>
  <c r="P1750" i="2"/>
  <c r="BI1748" i="2"/>
  <c r="BH1748" i="2"/>
  <c r="BG1748" i="2"/>
  <c r="BF1748" i="2"/>
  <c r="T1748" i="2"/>
  <c r="R1748" i="2"/>
  <c r="P1748" i="2"/>
  <c r="BI1746" i="2"/>
  <c r="BH1746" i="2"/>
  <c r="BG1746" i="2"/>
  <c r="BF1746" i="2"/>
  <c r="T1746" i="2"/>
  <c r="R1746" i="2"/>
  <c r="P1746" i="2"/>
  <c r="BI1744" i="2"/>
  <c r="BH1744" i="2"/>
  <c r="BG1744" i="2"/>
  <c r="BF1744" i="2"/>
  <c r="T1744" i="2"/>
  <c r="R1744" i="2"/>
  <c r="P1744" i="2"/>
  <c r="BI1742" i="2"/>
  <c r="BH1742" i="2"/>
  <c r="BG1742" i="2"/>
  <c r="BF1742" i="2"/>
  <c r="T1742" i="2"/>
  <c r="R1742" i="2"/>
  <c r="P1742" i="2"/>
  <c r="BI1740" i="2"/>
  <c r="BH1740" i="2"/>
  <c r="BG1740" i="2"/>
  <c r="BF1740" i="2"/>
  <c r="T1740" i="2"/>
  <c r="R1740" i="2"/>
  <c r="P1740" i="2"/>
  <c r="BI1738" i="2"/>
  <c r="BH1738" i="2"/>
  <c r="BG1738" i="2"/>
  <c r="BF1738" i="2"/>
  <c r="T1738" i="2"/>
  <c r="R1738" i="2"/>
  <c r="P1738" i="2"/>
  <c r="BI1736" i="2"/>
  <c r="BH1736" i="2"/>
  <c r="BG1736" i="2"/>
  <c r="BF1736" i="2"/>
  <c r="T1736" i="2"/>
  <c r="R1736" i="2"/>
  <c r="P1736" i="2"/>
  <c r="BI1734" i="2"/>
  <c r="BH1734" i="2"/>
  <c r="BG1734" i="2"/>
  <c r="BF1734" i="2"/>
  <c r="T1734" i="2"/>
  <c r="R1734" i="2"/>
  <c r="P1734" i="2"/>
  <c r="BI1732" i="2"/>
  <c r="BH1732" i="2"/>
  <c r="BG1732" i="2"/>
  <c r="BF1732" i="2"/>
  <c r="T1732" i="2"/>
  <c r="R1732" i="2"/>
  <c r="P1732" i="2"/>
  <c r="BI1730" i="2"/>
  <c r="BH1730" i="2"/>
  <c r="BG1730" i="2"/>
  <c r="BF1730" i="2"/>
  <c r="T1730" i="2"/>
  <c r="R1730" i="2"/>
  <c r="P1730" i="2"/>
  <c r="BI1728" i="2"/>
  <c r="BH1728" i="2"/>
  <c r="BG1728" i="2"/>
  <c r="BF1728" i="2"/>
  <c r="T1728" i="2"/>
  <c r="R1728" i="2"/>
  <c r="P1728" i="2"/>
  <c r="BI1726" i="2"/>
  <c r="BH1726" i="2"/>
  <c r="BG1726" i="2"/>
  <c r="BF1726" i="2"/>
  <c r="T1726" i="2"/>
  <c r="R1726" i="2"/>
  <c r="P1726" i="2"/>
  <c r="BI1724" i="2"/>
  <c r="BH1724" i="2"/>
  <c r="BG1724" i="2"/>
  <c r="BF1724" i="2"/>
  <c r="T1724" i="2"/>
  <c r="R1724" i="2"/>
  <c r="P1724" i="2"/>
  <c r="BI1722" i="2"/>
  <c r="BH1722" i="2"/>
  <c r="BG1722" i="2"/>
  <c r="BF1722" i="2"/>
  <c r="T1722" i="2"/>
  <c r="R1722" i="2"/>
  <c r="P1722" i="2"/>
  <c r="BI1720" i="2"/>
  <c r="BH1720" i="2"/>
  <c r="BG1720" i="2"/>
  <c r="BF1720" i="2"/>
  <c r="T1720" i="2"/>
  <c r="R1720" i="2"/>
  <c r="P1720" i="2"/>
  <c r="BI1718" i="2"/>
  <c r="BH1718" i="2"/>
  <c r="BG1718" i="2"/>
  <c r="BF1718" i="2"/>
  <c r="T1718" i="2"/>
  <c r="R1718" i="2"/>
  <c r="P1718" i="2"/>
  <c r="BI1715" i="2"/>
  <c r="BH1715" i="2"/>
  <c r="BG1715" i="2"/>
  <c r="BF1715" i="2"/>
  <c r="T1715" i="2"/>
  <c r="R1715" i="2"/>
  <c r="P1715" i="2"/>
  <c r="BI1712" i="2"/>
  <c r="BH1712" i="2"/>
  <c r="BG1712" i="2"/>
  <c r="BF1712" i="2"/>
  <c r="T1712" i="2"/>
  <c r="R1712" i="2"/>
  <c r="P1712" i="2"/>
  <c r="BI1709" i="2"/>
  <c r="BH1709" i="2"/>
  <c r="BG1709" i="2"/>
  <c r="BF1709" i="2"/>
  <c r="T1709" i="2"/>
  <c r="R1709" i="2"/>
  <c r="P1709" i="2"/>
  <c r="BI1706" i="2"/>
  <c r="BH1706" i="2"/>
  <c r="BG1706" i="2"/>
  <c r="BF1706" i="2"/>
  <c r="T1706" i="2"/>
  <c r="R1706" i="2"/>
  <c r="P1706" i="2"/>
  <c r="BI1703" i="2"/>
  <c r="BH1703" i="2"/>
  <c r="BG1703" i="2"/>
  <c r="BF1703" i="2"/>
  <c r="T1703" i="2"/>
  <c r="R1703" i="2"/>
  <c r="P1703" i="2"/>
  <c r="BI1700" i="2"/>
  <c r="BH1700" i="2"/>
  <c r="BG1700" i="2"/>
  <c r="BF1700" i="2"/>
  <c r="T1700" i="2"/>
  <c r="R1700" i="2"/>
  <c r="P1700" i="2"/>
  <c r="BI1698" i="2"/>
  <c r="BH1698" i="2"/>
  <c r="BG1698" i="2"/>
  <c r="BF1698" i="2"/>
  <c r="T1698" i="2"/>
  <c r="R1698" i="2"/>
  <c r="P1698" i="2"/>
  <c r="BI1696" i="2"/>
  <c r="BH1696" i="2"/>
  <c r="BG1696" i="2"/>
  <c r="BF1696" i="2"/>
  <c r="T1696" i="2"/>
  <c r="R1696" i="2"/>
  <c r="P1696" i="2"/>
  <c r="BI1694" i="2"/>
  <c r="BH1694" i="2"/>
  <c r="BG1694" i="2"/>
  <c r="BF1694" i="2"/>
  <c r="T1694" i="2"/>
  <c r="R1694" i="2"/>
  <c r="P1694" i="2"/>
  <c r="BI1692" i="2"/>
  <c r="BH1692" i="2"/>
  <c r="BG1692" i="2"/>
  <c r="BF1692" i="2"/>
  <c r="T1692" i="2"/>
  <c r="R1692" i="2"/>
  <c r="P1692" i="2"/>
  <c r="BI1690" i="2"/>
  <c r="BH1690" i="2"/>
  <c r="BG1690" i="2"/>
  <c r="BF1690" i="2"/>
  <c r="T1690" i="2"/>
  <c r="R1690" i="2"/>
  <c r="P1690" i="2"/>
  <c r="BI1688" i="2"/>
  <c r="BH1688" i="2"/>
  <c r="BG1688" i="2"/>
  <c r="BF1688" i="2"/>
  <c r="T1688" i="2"/>
  <c r="R1688" i="2"/>
  <c r="P1688" i="2"/>
  <c r="BI1686" i="2"/>
  <c r="BH1686" i="2"/>
  <c r="BG1686" i="2"/>
  <c r="BF1686" i="2"/>
  <c r="T1686" i="2"/>
  <c r="R1686" i="2"/>
  <c r="P1686" i="2"/>
  <c r="BI1684" i="2"/>
  <c r="BH1684" i="2"/>
  <c r="BG1684" i="2"/>
  <c r="BF1684" i="2"/>
  <c r="T1684" i="2"/>
  <c r="R1684" i="2"/>
  <c r="P1684" i="2"/>
  <c r="BI1682" i="2"/>
  <c r="BH1682" i="2"/>
  <c r="BG1682" i="2"/>
  <c r="BF1682" i="2"/>
  <c r="T1682" i="2"/>
  <c r="R1682" i="2"/>
  <c r="P1682" i="2"/>
  <c r="BI1680" i="2"/>
  <c r="BH1680" i="2"/>
  <c r="BG1680" i="2"/>
  <c r="BF1680" i="2"/>
  <c r="T1680" i="2"/>
  <c r="R1680" i="2"/>
  <c r="P1680" i="2"/>
  <c r="BI1678" i="2"/>
  <c r="BH1678" i="2"/>
  <c r="BG1678" i="2"/>
  <c r="BF1678" i="2"/>
  <c r="T1678" i="2"/>
  <c r="R1678" i="2"/>
  <c r="P1678" i="2"/>
  <c r="BI1676" i="2"/>
  <c r="BH1676" i="2"/>
  <c r="BG1676" i="2"/>
  <c r="BF1676" i="2"/>
  <c r="T1676" i="2"/>
  <c r="R1676" i="2"/>
  <c r="P1676" i="2"/>
  <c r="BI1674" i="2"/>
  <c r="BH1674" i="2"/>
  <c r="BG1674" i="2"/>
  <c r="BF1674" i="2"/>
  <c r="T1674" i="2"/>
  <c r="R1674" i="2"/>
  <c r="P1674" i="2"/>
  <c r="BI1672" i="2"/>
  <c r="BH1672" i="2"/>
  <c r="BG1672" i="2"/>
  <c r="BF1672" i="2"/>
  <c r="T1672" i="2"/>
  <c r="R1672" i="2"/>
  <c r="P1672" i="2"/>
  <c r="BI1670" i="2"/>
  <c r="BH1670" i="2"/>
  <c r="BG1670" i="2"/>
  <c r="BF1670" i="2"/>
  <c r="T1670" i="2"/>
  <c r="R1670" i="2"/>
  <c r="P1670" i="2"/>
  <c r="BI1668" i="2"/>
  <c r="BH1668" i="2"/>
  <c r="BG1668" i="2"/>
  <c r="BF1668" i="2"/>
  <c r="T1668" i="2"/>
  <c r="R1668" i="2"/>
  <c r="P1668" i="2"/>
  <c r="BI1666" i="2"/>
  <c r="BH1666" i="2"/>
  <c r="BG1666" i="2"/>
  <c r="BF1666" i="2"/>
  <c r="T1666" i="2"/>
  <c r="R1666" i="2"/>
  <c r="P1666" i="2"/>
  <c r="BI1664" i="2"/>
  <c r="BH1664" i="2"/>
  <c r="BG1664" i="2"/>
  <c r="BF1664" i="2"/>
  <c r="T1664" i="2"/>
  <c r="R1664" i="2"/>
  <c r="P1664" i="2"/>
  <c r="BI1662" i="2"/>
  <c r="BH1662" i="2"/>
  <c r="BG1662" i="2"/>
  <c r="BF1662" i="2"/>
  <c r="T1662" i="2"/>
  <c r="R1662" i="2"/>
  <c r="P1662" i="2"/>
  <c r="BI1660" i="2"/>
  <c r="BH1660" i="2"/>
  <c r="BG1660" i="2"/>
  <c r="BF1660" i="2"/>
  <c r="T1660" i="2"/>
  <c r="R1660" i="2"/>
  <c r="P1660" i="2"/>
  <c r="BI1658" i="2"/>
  <c r="BH1658" i="2"/>
  <c r="BG1658" i="2"/>
  <c r="BF1658" i="2"/>
  <c r="T1658" i="2"/>
  <c r="R1658" i="2"/>
  <c r="P1658" i="2"/>
  <c r="BI1656" i="2"/>
  <c r="BH1656" i="2"/>
  <c r="BG1656" i="2"/>
  <c r="BF1656" i="2"/>
  <c r="T1656" i="2"/>
  <c r="R1656" i="2"/>
  <c r="P1656" i="2"/>
  <c r="BI1654" i="2"/>
  <c r="BH1654" i="2"/>
  <c r="BG1654" i="2"/>
  <c r="BF1654" i="2"/>
  <c r="T1654" i="2"/>
  <c r="R1654" i="2"/>
  <c r="P1654" i="2"/>
  <c r="BI1652" i="2"/>
  <c r="BH1652" i="2"/>
  <c r="BG1652" i="2"/>
  <c r="BF1652" i="2"/>
  <c r="T1652" i="2"/>
  <c r="R1652" i="2"/>
  <c r="P1652" i="2"/>
  <c r="BI1650" i="2"/>
  <c r="BH1650" i="2"/>
  <c r="BG1650" i="2"/>
  <c r="BF1650" i="2"/>
  <c r="T1650" i="2"/>
  <c r="R1650" i="2"/>
  <c r="P1650" i="2"/>
  <c r="BI1648" i="2"/>
  <c r="BH1648" i="2"/>
  <c r="BG1648" i="2"/>
  <c r="BF1648" i="2"/>
  <c r="T1648" i="2"/>
  <c r="R1648" i="2"/>
  <c r="P1648" i="2"/>
  <c r="BI1646" i="2"/>
  <c r="BH1646" i="2"/>
  <c r="BG1646" i="2"/>
  <c r="BF1646" i="2"/>
  <c r="T1646" i="2"/>
  <c r="R1646" i="2"/>
  <c r="P1646" i="2"/>
  <c r="BI1644" i="2"/>
  <c r="BH1644" i="2"/>
  <c r="BG1644" i="2"/>
  <c r="BF1644" i="2"/>
  <c r="T1644" i="2"/>
  <c r="R1644" i="2"/>
  <c r="P1644" i="2"/>
  <c r="BI1642" i="2"/>
  <c r="BH1642" i="2"/>
  <c r="BG1642" i="2"/>
  <c r="BF1642" i="2"/>
  <c r="T1642" i="2"/>
  <c r="R1642" i="2"/>
  <c r="P1642" i="2"/>
  <c r="BI1640" i="2"/>
  <c r="BH1640" i="2"/>
  <c r="BG1640" i="2"/>
  <c r="BF1640" i="2"/>
  <c r="T1640" i="2"/>
  <c r="R1640" i="2"/>
  <c r="P1640" i="2"/>
  <c r="BI1638" i="2"/>
  <c r="BH1638" i="2"/>
  <c r="BG1638" i="2"/>
  <c r="BF1638" i="2"/>
  <c r="T1638" i="2"/>
  <c r="R1638" i="2"/>
  <c r="P1638" i="2"/>
  <c r="BI1636" i="2"/>
  <c r="BH1636" i="2"/>
  <c r="BG1636" i="2"/>
  <c r="BF1636" i="2"/>
  <c r="T1636" i="2"/>
  <c r="R1636" i="2"/>
  <c r="P1636" i="2"/>
  <c r="BI1634" i="2"/>
  <c r="BH1634" i="2"/>
  <c r="BG1634" i="2"/>
  <c r="BF1634" i="2"/>
  <c r="T1634" i="2"/>
  <c r="R1634" i="2"/>
  <c r="P1634" i="2"/>
  <c r="BI1632" i="2"/>
  <c r="BH1632" i="2"/>
  <c r="BG1632" i="2"/>
  <c r="BF1632" i="2"/>
  <c r="T1632" i="2"/>
  <c r="R1632" i="2"/>
  <c r="P1632" i="2"/>
  <c r="BI1630" i="2"/>
  <c r="BH1630" i="2"/>
  <c r="BG1630" i="2"/>
  <c r="BF1630" i="2"/>
  <c r="T1630" i="2"/>
  <c r="R1630" i="2"/>
  <c r="P1630" i="2"/>
  <c r="BI1628" i="2"/>
  <c r="BH1628" i="2"/>
  <c r="BG1628" i="2"/>
  <c r="BF1628" i="2"/>
  <c r="T1628" i="2"/>
  <c r="R1628" i="2"/>
  <c r="P1628" i="2"/>
  <c r="BI1626" i="2"/>
  <c r="BH1626" i="2"/>
  <c r="BG1626" i="2"/>
  <c r="BF1626" i="2"/>
  <c r="T1626" i="2"/>
  <c r="R1626" i="2"/>
  <c r="P1626" i="2"/>
  <c r="BI1624" i="2"/>
  <c r="BH1624" i="2"/>
  <c r="BG1624" i="2"/>
  <c r="BF1624" i="2"/>
  <c r="T1624" i="2"/>
  <c r="R1624" i="2"/>
  <c r="P1624" i="2"/>
  <c r="BI1622" i="2"/>
  <c r="BH1622" i="2"/>
  <c r="BG1622" i="2"/>
  <c r="BF1622" i="2"/>
  <c r="T1622" i="2"/>
  <c r="R1622" i="2"/>
  <c r="P1622" i="2"/>
  <c r="BI1620" i="2"/>
  <c r="BH1620" i="2"/>
  <c r="BG1620" i="2"/>
  <c r="BF1620" i="2"/>
  <c r="T1620" i="2"/>
  <c r="R1620" i="2"/>
  <c r="P1620" i="2"/>
  <c r="BI1618" i="2"/>
  <c r="BH1618" i="2"/>
  <c r="BG1618" i="2"/>
  <c r="BF1618" i="2"/>
  <c r="T1618" i="2"/>
  <c r="R1618" i="2"/>
  <c r="P1618" i="2"/>
  <c r="BI1616" i="2"/>
  <c r="BH1616" i="2"/>
  <c r="BG1616" i="2"/>
  <c r="BF1616" i="2"/>
  <c r="T1616" i="2"/>
  <c r="R1616" i="2"/>
  <c r="P1616" i="2"/>
  <c r="BI1614" i="2"/>
  <c r="BH1614" i="2"/>
  <c r="BG1614" i="2"/>
  <c r="BF1614" i="2"/>
  <c r="T1614" i="2"/>
  <c r="R1614" i="2"/>
  <c r="P1614" i="2"/>
  <c r="BI1612" i="2"/>
  <c r="BH1612" i="2"/>
  <c r="BG1612" i="2"/>
  <c r="BF1612" i="2"/>
  <c r="T1612" i="2"/>
  <c r="R1612" i="2"/>
  <c r="P1612" i="2"/>
  <c r="BI1610" i="2"/>
  <c r="BH1610" i="2"/>
  <c r="BG1610" i="2"/>
  <c r="BF1610" i="2"/>
  <c r="T1610" i="2"/>
  <c r="R1610" i="2"/>
  <c r="P1610" i="2"/>
  <c r="BI1608" i="2"/>
  <c r="BH1608" i="2"/>
  <c r="BG1608" i="2"/>
  <c r="BF1608" i="2"/>
  <c r="T1608" i="2"/>
  <c r="R1608" i="2"/>
  <c r="P1608" i="2"/>
  <c r="BI1606" i="2"/>
  <c r="BH1606" i="2"/>
  <c r="BG1606" i="2"/>
  <c r="BF1606" i="2"/>
  <c r="T1606" i="2"/>
  <c r="R1606" i="2"/>
  <c r="P1606" i="2"/>
  <c r="BI1604" i="2"/>
  <c r="BH1604" i="2"/>
  <c r="BG1604" i="2"/>
  <c r="BF1604" i="2"/>
  <c r="T1604" i="2"/>
  <c r="R1604" i="2"/>
  <c r="P1604" i="2"/>
  <c r="BI1602" i="2"/>
  <c r="BH1602" i="2"/>
  <c r="BG1602" i="2"/>
  <c r="BF1602" i="2"/>
  <c r="T1602" i="2"/>
  <c r="R1602" i="2"/>
  <c r="P1602" i="2"/>
  <c r="BI1600" i="2"/>
  <c r="BH1600" i="2"/>
  <c r="BG1600" i="2"/>
  <c r="BF1600" i="2"/>
  <c r="T1600" i="2"/>
  <c r="R1600" i="2"/>
  <c r="P1600" i="2"/>
  <c r="BI1598" i="2"/>
  <c r="BH1598" i="2"/>
  <c r="BG1598" i="2"/>
  <c r="BF1598" i="2"/>
  <c r="T1598" i="2"/>
  <c r="R1598" i="2"/>
  <c r="P1598" i="2"/>
  <c r="BI1596" i="2"/>
  <c r="BH1596" i="2"/>
  <c r="BG1596" i="2"/>
  <c r="BF1596" i="2"/>
  <c r="T1596" i="2"/>
  <c r="R1596" i="2"/>
  <c r="P1596" i="2"/>
  <c r="BI1594" i="2"/>
  <c r="BH1594" i="2"/>
  <c r="BG1594" i="2"/>
  <c r="BF1594" i="2"/>
  <c r="T1594" i="2"/>
  <c r="R1594" i="2"/>
  <c r="P1594" i="2"/>
  <c r="BI1592" i="2"/>
  <c r="BH1592" i="2"/>
  <c r="BG1592" i="2"/>
  <c r="BF1592" i="2"/>
  <c r="T1592" i="2"/>
  <c r="R1592" i="2"/>
  <c r="P1592" i="2"/>
  <c r="BI1590" i="2"/>
  <c r="BH1590" i="2"/>
  <c r="BG1590" i="2"/>
  <c r="BF1590" i="2"/>
  <c r="T1590" i="2"/>
  <c r="R1590" i="2"/>
  <c r="P1590" i="2"/>
  <c r="BI1588" i="2"/>
  <c r="BH1588" i="2"/>
  <c r="BG1588" i="2"/>
  <c r="BF1588" i="2"/>
  <c r="T1588" i="2"/>
  <c r="R1588" i="2"/>
  <c r="P1588" i="2"/>
  <c r="BI1586" i="2"/>
  <c r="BH1586" i="2"/>
  <c r="BG1586" i="2"/>
  <c r="BF1586" i="2"/>
  <c r="T1586" i="2"/>
  <c r="R1586" i="2"/>
  <c r="P1586" i="2"/>
  <c r="BI1584" i="2"/>
  <c r="BH1584" i="2"/>
  <c r="BG1584" i="2"/>
  <c r="BF1584" i="2"/>
  <c r="T1584" i="2"/>
  <c r="R1584" i="2"/>
  <c r="P1584" i="2"/>
  <c r="BI1582" i="2"/>
  <c r="BH1582" i="2"/>
  <c r="BG1582" i="2"/>
  <c r="BF1582" i="2"/>
  <c r="T1582" i="2"/>
  <c r="R1582" i="2"/>
  <c r="P1582" i="2"/>
  <c r="BI1580" i="2"/>
  <c r="BH1580" i="2"/>
  <c r="BG1580" i="2"/>
  <c r="BF1580" i="2"/>
  <c r="T1580" i="2"/>
  <c r="R1580" i="2"/>
  <c r="P1580" i="2"/>
  <c r="BI1578" i="2"/>
  <c r="BH1578" i="2"/>
  <c r="BG1578" i="2"/>
  <c r="BF1578" i="2"/>
  <c r="T1578" i="2"/>
  <c r="R1578" i="2"/>
  <c r="P1578" i="2"/>
  <c r="BI1576" i="2"/>
  <c r="BH1576" i="2"/>
  <c r="BG1576" i="2"/>
  <c r="BF1576" i="2"/>
  <c r="T1576" i="2"/>
  <c r="R1576" i="2"/>
  <c r="P1576" i="2"/>
  <c r="BI1574" i="2"/>
  <c r="BH1574" i="2"/>
  <c r="BG1574" i="2"/>
  <c r="BF1574" i="2"/>
  <c r="T1574" i="2"/>
  <c r="R1574" i="2"/>
  <c r="P1574" i="2"/>
  <c r="BI1572" i="2"/>
  <c r="BH1572" i="2"/>
  <c r="BG1572" i="2"/>
  <c r="BF1572" i="2"/>
  <c r="T1572" i="2"/>
  <c r="R1572" i="2"/>
  <c r="P1572" i="2"/>
  <c r="BI1570" i="2"/>
  <c r="BH1570" i="2"/>
  <c r="BG1570" i="2"/>
  <c r="BF1570" i="2"/>
  <c r="T1570" i="2"/>
  <c r="R1570" i="2"/>
  <c r="P1570" i="2"/>
  <c r="BI1568" i="2"/>
  <c r="BH1568" i="2"/>
  <c r="BG1568" i="2"/>
  <c r="BF1568" i="2"/>
  <c r="T1568" i="2"/>
  <c r="R1568" i="2"/>
  <c r="P1568" i="2"/>
  <c r="BI1566" i="2"/>
  <c r="BH1566" i="2"/>
  <c r="BG1566" i="2"/>
  <c r="BF1566" i="2"/>
  <c r="T1566" i="2"/>
  <c r="R1566" i="2"/>
  <c r="P1566" i="2"/>
  <c r="BI1564" i="2"/>
  <c r="BH1564" i="2"/>
  <c r="BG1564" i="2"/>
  <c r="BF1564" i="2"/>
  <c r="T1564" i="2"/>
  <c r="R1564" i="2"/>
  <c r="P1564" i="2"/>
  <c r="BI1562" i="2"/>
  <c r="BH1562" i="2"/>
  <c r="BG1562" i="2"/>
  <c r="BF1562" i="2"/>
  <c r="T1562" i="2"/>
  <c r="R1562" i="2"/>
  <c r="P1562" i="2"/>
  <c r="BI1560" i="2"/>
  <c r="BH1560" i="2"/>
  <c r="BG1560" i="2"/>
  <c r="BF1560" i="2"/>
  <c r="T1560" i="2"/>
  <c r="R1560" i="2"/>
  <c r="P1560" i="2"/>
  <c r="BI1558" i="2"/>
  <c r="BH1558" i="2"/>
  <c r="BG1558" i="2"/>
  <c r="BF1558" i="2"/>
  <c r="T1558" i="2"/>
  <c r="R1558" i="2"/>
  <c r="P1558" i="2"/>
  <c r="BI1556" i="2"/>
  <c r="BH1556" i="2"/>
  <c r="BG1556" i="2"/>
  <c r="BF1556" i="2"/>
  <c r="T1556" i="2"/>
  <c r="R1556" i="2"/>
  <c r="P1556" i="2"/>
  <c r="BI1554" i="2"/>
  <c r="BH1554" i="2"/>
  <c r="BG1554" i="2"/>
  <c r="BF1554" i="2"/>
  <c r="T1554" i="2"/>
  <c r="R1554" i="2"/>
  <c r="P1554" i="2"/>
  <c r="BI1552" i="2"/>
  <c r="BH1552" i="2"/>
  <c r="BG1552" i="2"/>
  <c r="BF1552" i="2"/>
  <c r="T1552" i="2"/>
  <c r="R1552" i="2"/>
  <c r="P1552" i="2"/>
  <c r="BI1550" i="2"/>
  <c r="BH1550" i="2"/>
  <c r="BG1550" i="2"/>
  <c r="BF1550" i="2"/>
  <c r="T1550" i="2"/>
  <c r="R1550" i="2"/>
  <c r="P1550" i="2"/>
  <c r="BI1548" i="2"/>
  <c r="BH1548" i="2"/>
  <c r="BG1548" i="2"/>
  <c r="BF1548" i="2"/>
  <c r="T1548" i="2"/>
  <c r="R1548" i="2"/>
  <c r="P1548" i="2"/>
  <c r="BI1546" i="2"/>
  <c r="BH1546" i="2"/>
  <c r="BG1546" i="2"/>
  <c r="BF1546" i="2"/>
  <c r="T1546" i="2"/>
  <c r="R1546" i="2"/>
  <c r="P1546" i="2"/>
  <c r="BI1544" i="2"/>
  <c r="BH1544" i="2"/>
  <c r="BG1544" i="2"/>
  <c r="BF1544" i="2"/>
  <c r="T1544" i="2"/>
  <c r="R1544" i="2"/>
  <c r="P1544" i="2"/>
  <c r="BI1542" i="2"/>
  <c r="BH1542" i="2"/>
  <c r="BG1542" i="2"/>
  <c r="BF1542" i="2"/>
  <c r="T1542" i="2"/>
  <c r="R1542" i="2"/>
  <c r="P1542" i="2"/>
  <c r="BI1540" i="2"/>
  <c r="BH1540" i="2"/>
  <c r="BG1540" i="2"/>
  <c r="BF1540" i="2"/>
  <c r="T1540" i="2"/>
  <c r="R1540" i="2"/>
  <c r="P1540" i="2"/>
  <c r="BI1538" i="2"/>
  <c r="BH1538" i="2"/>
  <c r="BG1538" i="2"/>
  <c r="BF1538" i="2"/>
  <c r="T1538" i="2"/>
  <c r="R1538" i="2"/>
  <c r="P1538" i="2"/>
  <c r="BI1536" i="2"/>
  <c r="BH1536" i="2"/>
  <c r="BG1536" i="2"/>
  <c r="BF1536" i="2"/>
  <c r="T1536" i="2"/>
  <c r="R1536" i="2"/>
  <c r="P1536" i="2"/>
  <c r="BI1534" i="2"/>
  <c r="BH1534" i="2"/>
  <c r="BG1534" i="2"/>
  <c r="BF1534" i="2"/>
  <c r="T1534" i="2"/>
  <c r="R1534" i="2"/>
  <c r="P1534" i="2"/>
  <c r="BI1532" i="2"/>
  <c r="BH1532" i="2"/>
  <c r="BG1532" i="2"/>
  <c r="BF1532" i="2"/>
  <c r="T1532" i="2"/>
  <c r="R1532" i="2"/>
  <c r="P1532" i="2"/>
  <c r="BI1530" i="2"/>
  <c r="BH1530" i="2"/>
  <c r="BG1530" i="2"/>
  <c r="BF1530" i="2"/>
  <c r="T1530" i="2"/>
  <c r="R1530" i="2"/>
  <c r="P1530" i="2"/>
  <c r="BI1528" i="2"/>
  <c r="BH1528" i="2"/>
  <c r="BG1528" i="2"/>
  <c r="BF1528" i="2"/>
  <c r="T1528" i="2"/>
  <c r="R1528" i="2"/>
  <c r="P1528" i="2"/>
  <c r="BI1526" i="2"/>
  <c r="BH1526" i="2"/>
  <c r="BG1526" i="2"/>
  <c r="BF1526" i="2"/>
  <c r="T1526" i="2"/>
  <c r="R1526" i="2"/>
  <c r="P1526" i="2"/>
  <c r="BI1524" i="2"/>
  <c r="BH1524" i="2"/>
  <c r="BG1524" i="2"/>
  <c r="BF1524" i="2"/>
  <c r="T1524" i="2"/>
  <c r="R1524" i="2"/>
  <c r="P1524" i="2"/>
  <c r="BI1522" i="2"/>
  <c r="BH1522" i="2"/>
  <c r="BG1522" i="2"/>
  <c r="BF1522" i="2"/>
  <c r="T1522" i="2"/>
  <c r="R1522" i="2"/>
  <c r="P1522" i="2"/>
  <c r="BI1520" i="2"/>
  <c r="BH1520" i="2"/>
  <c r="BG1520" i="2"/>
  <c r="BF1520" i="2"/>
  <c r="T1520" i="2"/>
  <c r="R1520" i="2"/>
  <c r="P1520" i="2"/>
  <c r="BI1518" i="2"/>
  <c r="BH1518" i="2"/>
  <c r="BG1518" i="2"/>
  <c r="BF1518" i="2"/>
  <c r="T1518" i="2"/>
  <c r="R1518" i="2"/>
  <c r="P1518" i="2"/>
  <c r="BI1516" i="2"/>
  <c r="BH1516" i="2"/>
  <c r="BG1516" i="2"/>
  <c r="BF1516" i="2"/>
  <c r="T1516" i="2"/>
  <c r="R1516" i="2"/>
  <c r="P1516" i="2"/>
  <c r="BI1514" i="2"/>
  <c r="BH1514" i="2"/>
  <c r="BG1514" i="2"/>
  <c r="BF1514" i="2"/>
  <c r="T1514" i="2"/>
  <c r="R1514" i="2"/>
  <c r="P1514" i="2"/>
  <c r="BI1512" i="2"/>
  <c r="BH1512" i="2"/>
  <c r="BG1512" i="2"/>
  <c r="BF1512" i="2"/>
  <c r="T1512" i="2"/>
  <c r="R1512" i="2"/>
  <c r="P1512" i="2"/>
  <c r="BI1510" i="2"/>
  <c r="BH1510" i="2"/>
  <c r="BG1510" i="2"/>
  <c r="BF1510" i="2"/>
  <c r="T1510" i="2"/>
  <c r="R1510" i="2"/>
  <c r="P1510" i="2"/>
  <c r="BI1508" i="2"/>
  <c r="BH1508" i="2"/>
  <c r="BG1508" i="2"/>
  <c r="BF1508" i="2"/>
  <c r="T1508" i="2"/>
  <c r="R1508" i="2"/>
  <c r="P1508" i="2"/>
  <c r="BI1505" i="2"/>
  <c r="BH1505" i="2"/>
  <c r="BG1505" i="2"/>
  <c r="BF1505" i="2"/>
  <c r="T1505" i="2"/>
  <c r="R1505" i="2"/>
  <c r="P1505" i="2"/>
  <c r="BI1502" i="2"/>
  <c r="BH1502" i="2"/>
  <c r="BG1502" i="2"/>
  <c r="BF1502" i="2"/>
  <c r="T1502" i="2"/>
  <c r="R1502" i="2"/>
  <c r="P1502" i="2"/>
  <c r="BI1499" i="2"/>
  <c r="BH1499" i="2"/>
  <c r="BG1499" i="2"/>
  <c r="BF1499" i="2"/>
  <c r="T1499" i="2"/>
  <c r="R1499" i="2"/>
  <c r="P1499" i="2"/>
  <c r="BI1496" i="2"/>
  <c r="BH1496" i="2"/>
  <c r="BG1496" i="2"/>
  <c r="BF1496" i="2"/>
  <c r="T1496" i="2"/>
  <c r="R1496" i="2"/>
  <c r="P1496" i="2"/>
  <c r="BI1493" i="2"/>
  <c r="BH1493" i="2"/>
  <c r="BG1493" i="2"/>
  <c r="BF1493" i="2"/>
  <c r="T1493" i="2"/>
  <c r="R1493" i="2"/>
  <c r="P1493" i="2"/>
  <c r="BI1490" i="2"/>
  <c r="BH1490" i="2"/>
  <c r="BG1490" i="2"/>
  <c r="BF1490" i="2"/>
  <c r="T1490" i="2"/>
  <c r="R1490" i="2"/>
  <c r="P1490" i="2"/>
  <c r="BI1487" i="2"/>
  <c r="BH1487" i="2"/>
  <c r="BG1487" i="2"/>
  <c r="BF1487" i="2"/>
  <c r="T1487" i="2"/>
  <c r="R1487" i="2"/>
  <c r="P1487" i="2"/>
  <c r="BI1484" i="2"/>
  <c r="BH1484" i="2"/>
  <c r="BG1484" i="2"/>
  <c r="BF1484" i="2"/>
  <c r="T1484" i="2"/>
  <c r="R1484" i="2"/>
  <c r="P1484" i="2"/>
  <c r="BI1481" i="2"/>
  <c r="BH1481" i="2"/>
  <c r="BG1481" i="2"/>
  <c r="BF1481" i="2"/>
  <c r="T1481" i="2"/>
  <c r="R1481" i="2"/>
  <c r="P1481" i="2"/>
  <c r="BI1478" i="2"/>
  <c r="BH1478" i="2"/>
  <c r="BG1478" i="2"/>
  <c r="BF1478" i="2"/>
  <c r="T1478" i="2"/>
  <c r="R1478" i="2"/>
  <c r="P1478" i="2"/>
  <c r="BI1475" i="2"/>
  <c r="BH1475" i="2"/>
  <c r="BG1475" i="2"/>
  <c r="BF1475" i="2"/>
  <c r="T1475" i="2"/>
  <c r="R1475" i="2"/>
  <c r="P1475" i="2"/>
  <c r="BI1472" i="2"/>
  <c r="BH1472" i="2"/>
  <c r="BG1472" i="2"/>
  <c r="BF1472" i="2"/>
  <c r="T1472" i="2"/>
  <c r="R1472" i="2"/>
  <c r="P1472" i="2"/>
  <c r="BI1469" i="2"/>
  <c r="BH1469" i="2"/>
  <c r="BG1469" i="2"/>
  <c r="BF1469" i="2"/>
  <c r="T1469" i="2"/>
  <c r="R1469" i="2"/>
  <c r="P1469" i="2"/>
  <c r="BI1466" i="2"/>
  <c r="BH1466" i="2"/>
  <c r="BG1466" i="2"/>
  <c r="BF1466" i="2"/>
  <c r="T1466" i="2"/>
  <c r="R1466" i="2"/>
  <c r="P1466" i="2"/>
  <c r="BI1463" i="2"/>
  <c r="BH1463" i="2"/>
  <c r="BG1463" i="2"/>
  <c r="BF1463" i="2"/>
  <c r="T1463" i="2"/>
  <c r="R1463" i="2"/>
  <c r="P1463" i="2"/>
  <c r="BI1460" i="2"/>
  <c r="BH1460" i="2"/>
  <c r="BG1460" i="2"/>
  <c r="BF1460" i="2"/>
  <c r="T1460" i="2"/>
  <c r="R1460" i="2"/>
  <c r="P1460" i="2"/>
  <c r="BI1457" i="2"/>
  <c r="BH1457" i="2"/>
  <c r="BG1457" i="2"/>
  <c r="BF1457" i="2"/>
  <c r="T1457" i="2"/>
  <c r="R1457" i="2"/>
  <c r="P1457" i="2"/>
  <c r="BI1454" i="2"/>
  <c r="BH1454" i="2"/>
  <c r="BG1454" i="2"/>
  <c r="BF1454" i="2"/>
  <c r="T1454" i="2"/>
  <c r="R1454" i="2"/>
  <c r="P1454" i="2"/>
  <c r="BI1451" i="2"/>
  <c r="BH1451" i="2"/>
  <c r="BG1451" i="2"/>
  <c r="BF1451" i="2"/>
  <c r="T1451" i="2"/>
  <c r="R1451" i="2"/>
  <c r="P1451" i="2"/>
  <c r="BI1448" i="2"/>
  <c r="BH1448" i="2"/>
  <c r="BG1448" i="2"/>
  <c r="BF1448" i="2"/>
  <c r="T1448" i="2"/>
  <c r="R1448" i="2"/>
  <c r="P1448" i="2"/>
  <c r="BI1446" i="2"/>
  <c r="BH1446" i="2"/>
  <c r="BG1446" i="2"/>
  <c r="BF1446" i="2"/>
  <c r="T1446" i="2"/>
  <c r="R1446" i="2"/>
  <c r="P1446" i="2"/>
  <c r="BI1444" i="2"/>
  <c r="BH1444" i="2"/>
  <c r="BG1444" i="2"/>
  <c r="BF1444" i="2"/>
  <c r="T1444" i="2"/>
  <c r="R1444" i="2"/>
  <c r="P1444" i="2"/>
  <c r="BI1442" i="2"/>
  <c r="BH1442" i="2"/>
  <c r="BG1442" i="2"/>
  <c r="BF1442" i="2"/>
  <c r="T1442" i="2"/>
  <c r="R1442" i="2"/>
  <c r="P1442" i="2"/>
  <c r="BI1440" i="2"/>
  <c r="BH1440" i="2"/>
  <c r="BG1440" i="2"/>
  <c r="BF1440" i="2"/>
  <c r="T1440" i="2"/>
  <c r="R1440" i="2"/>
  <c r="P1440" i="2"/>
  <c r="BI1437" i="2"/>
  <c r="BH1437" i="2"/>
  <c r="BG1437" i="2"/>
  <c r="BF1437" i="2"/>
  <c r="T1437" i="2"/>
  <c r="R1437" i="2"/>
  <c r="P1437" i="2"/>
  <c r="BI1434" i="2"/>
  <c r="BH1434" i="2"/>
  <c r="BG1434" i="2"/>
  <c r="BF1434" i="2"/>
  <c r="T1434" i="2"/>
  <c r="R1434" i="2"/>
  <c r="P1434" i="2"/>
  <c r="BI1431" i="2"/>
  <c r="BH1431" i="2"/>
  <c r="BG1431" i="2"/>
  <c r="BF1431" i="2"/>
  <c r="T1431" i="2"/>
  <c r="R1431" i="2"/>
  <c r="P1431" i="2"/>
  <c r="BI1428" i="2"/>
  <c r="BH1428" i="2"/>
  <c r="BG1428" i="2"/>
  <c r="BF1428" i="2"/>
  <c r="T1428" i="2"/>
  <c r="R1428" i="2"/>
  <c r="P1428" i="2"/>
  <c r="BI1425" i="2"/>
  <c r="BH1425" i="2"/>
  <c r="BG1425" i="2"/>
  <c r="BF1425" i="2"/>
  <c r="T1425" i="2"/>
  <c r="R1425" i="2"/>
  <c r="P1425" i="2"/>
  <c r="BI1422" i="2"/>
  <c r="BH1422" i="2"/>
  <c r="BG1422" i="2"/>
  <c r="BF1422" i="2"/>
  <c r="T1422" i="2"/>
  <c r="R1422" i="2"/>
  <c r="P1422" i="2"/>
  <c r="BI1420" i="2"/>
  <c r="BH1420" i="2"/>
  <c r="BG1420" i="2"/>
  <c r="BF1420" i="2"/>
  <c r="T1420" i="2"/>
  <c r="R1420" i="2"/>
  <c r="P1420" i="2"/>
  <c r="BI1418" i="2"/>
  <c r="BH1418" i="2"/>
  <c r="BG1418" i="2"/>
  <c r="BF1418" i="2"/>
  <c r="T1418" i="2"/>
  <c r="R1418" i="2"/>
  <c r="P1418" i="2"/>
  <c r="BI1415" i="2"/>
  <c r="BH1415" i="2"/>
  <c r="BG1415" i="2"/>
  <c r="BF1415" i="2"/>
  <c r="T1415" i="2"/>
  <c r="R1415" i="2"/>
  <c r="P1415" i="2"/>
  <c r="BI1412" i="2"/>
  <c r="BH1412" i="2"/>
  <c r="BG1412" i="2"/>
  <c r="BF1412" i="2"/>
  <c r="T1412" i="2"/>
  <c r="R1412" i="2"/>
  <c r="P1412" i="2"/>
  <c r="BI1410" i="2"/>
  <c r="BH1410" i="2"/>
  <c r="BG1410" i="2"/>
  <c r="BF1410" i="2"/>
  <c r="T1410" i="2"/>
  <c r="R1410" i="2"/>
  <c r="P1410" i="2"/>
  <c r="BI1407" i="2"/>
  <c r="BH1407" i="2"/>
  <c r="BG1407" i="2"/>
  <c r="BF1407" i="2"/>
  <c r="T1407" i="2"/>
  <c r="R1407" i="2"/>
  <c r="P1407" i="2"/>
  <c r="BI1404" i="2"/>
  <c r="BH1404" i="2"/>
  <c r="BG1404" i="2"/>
  <c r="BF1404" i="2"/>
  <c r="T1404" i="2"/>
  <c r="R1404" i="2"/>
  <c r="P1404" i="2"/>
  <c r="BI1401" i="2"/>
  <c r="BH1401" i="2"/>
  <c r="BG1401" i="2"/>
  <c r="BF1401" i="2"/>
  <c r="T1401" i="2"/>
  <c r="R1401" i="2"/>
  <c r="P1401" i="2"/>
  <c r="BI1398" i="2"/>
  <c r="BH1398" i="2"/>
  <c r="BG1398" i="2"/>
  <c r="BF1398" i="2"/>
  <c r="T1398" i="2"/>
  <c r="R1398" i="2"/>
  <c r="P1398" i="2"/>
  <c r="BI1395" i="2"/>
  <c r="BH1395" i="2"/>
  <c r="BG1395" i="2"/>
  <c r="BF1395" i="2"/>
  <c r="T1395" i="2"/>
  <c r="R1395" i="2"/>
  <c r="P1395" i="2"/>
  <c r="BI1392" i="2"/>
  <c r="BH1392" i="2"/>
  <c r="BG1392" i="2"/>
  <c r="BF1392" i="2"/>
  <c r="T1392" i="2"/>
  <c r="R1392" i="2"/>
  <c r="P1392" i="2"/>
  <c r="BI1389" i="2"/>
  <c r="BH1389" i="2"/>
  <c r="BG1389" i="2"/>
  <c r="BF1389" i="2"/>
  <c r="T1389" i="2"/>
  <c r="R1389" i="2"/>
  <c r="P1389" i="2"/>
  <c r="BI1386" i="2"/>
  <c r="BH1386" i="2"/>
  <c r="BG1386" i="2"/>
  <c r="BF1386" i="2"/>
  <c r="T1386" i="2"/>
  <c r="R1386" i="2"/>
  <c r="P1386" i="2"/>
  <c r="BI1383" i="2"/>
  <c r="BH1383" i="2"/>
  <c r="BG1383" i="2"/>
  <c r="BF1383" i="2"/>
  <c r="T1383" i="2"/>
  <c r="R1383" i="2"/>
  <c r="P1383" i="2"/>
  <c r="BI1380" i="2"/>
  <c r="BH1380" i="2"/>
  <c r="BG1380" i="2"/>
  <c r="BF1380" i="2"/>
  <c r="T1380" i="2"/>
  <c r="R1380" i="2"/>
  <c r="P1380" i="2"/>
  <c r="BI1377" i="2"/>
  <c r="BH1377" i="2"/>
  <c r="BG1377" i="2"/>
  <c r="BF1377" i="2"/>
  <c r="T1377" i="2"/>
  <c r="R1377" i="2"/>
  <c r="P1377" i="2"/>
  <c r="BI1374" i="2"/>
  <c r="BH1374" i="2"/>
  <c r="BG1374" i="2"/>
  <c r="BF1374" i="2"/>
  <c r="T1374" i="2"/>
  <c r="R1374" i="2"/>
  <c r="P1374" i="2"/>
  <c r="BI1371" i="2"/>
  <c r="BH1371" i="2"/>
  <c r="BG1371" i="2"/>
  <c r="BF1371" i="2"/>
  <c r="T1371" i="2"/>
  <c r="R1371" i="2"/>
  <c r="P1371" i="2"/>
  <c r="BI1368" i="2"/>
  <c r="BH1368" i="2"/>
  <c r="BG1368" i="2"/>
  <c r="BF1368" i="2"/>
  <c r="T1368" i="2"/>
  <c r="R1368" i="2"/>
  <c r="P1368" i="2"/>
  <c r="BI1365" i="2"/>
  <c r="BH1365" i="2"/>
  <c r="BG1365" i="2"/>
  <c r="BF1365" i="2"/>
  <c r="T1365" i="2"/>
  <c r="R1365" i="2"/>
  <c r="P1365" i="2"/>
  <c r="BI1362" i="2"/>
  <c r="BH1362" i="2"/>
  <c r="BG1362" i="2"/>
  <c r="BF1362" i="2"/>
  <c r="T1362" i="2"/>
  <c r="R1362" i="2"/>
  <c r="P1362" i="2"/>
  <c r="BI1359" i="2"/>
  <c r="BH1359" i="2"/>
  <c r="BG1359" i="2"/>
  <c r="BF1359" i="2"/>
  <c r="T1359" i="2"/>
  <c r="R1359" i="2"/>
  <c r="P1359" i="2"/>
  <c r="BI1356" i="2"/>
  <c r="BH1356" i="2"/>
  <c r="BG1356" i="2"/>
  <c r="BF1356" i="2"/>
  <c r="T1356" i="2"/>
  <c r="R1356" i="2"/>
  <c r="P1356" i="2"/>
  <c r="BI1353" i="2"/>
  <c r="BH1353" i="2"/>
  <c r="BG1353" i="2"/>
  <c r="BF1353" i="2"/>
  <c r="T1353" i="2"/>
  <c r="R1353" i="2"/>
  <c r="P1353" i="2"/>
  <c r="BI1350" i="2"/>
  <c r="BH1350" i="2"/>
  <c r="BG1350" i="2"/>
  <c r="BF1350" i="2"/>
  <c r="T1350" i="2"/>
  <c r="R1350" i="2"/>
  <c r="P1350" i="2"/>
  <c r="BI1347" i="2"/>
  <c r="BH1347" i="2"/>
  <c r="BG1347" i="2"/>
  <c r="BF1347" i="2"/>
  <c r="T1347" i="2"/>
  <c r="R1347" i="2"/>
  <c r="P1347" i="2"/>
  <c r="BI1344" i="2"/>
  <c r="BH1344" i="2"/>
  <c r="BG1344" i="2"/>
  <c r="BF1344" i="2"/>
  <c r="T1344" i="2"/>
  <c r="R1344" i="2"/>
  <c r="P1344" i="2"/>
  <c r="BI1341" i="2"/>
  <c r="BH1341" i="2"/>
  <c r="BG1341" i="2"/>
  <c r="BF1341" i="2"/>
  <c r="T1341" i="2"/>
  <c r="R1341" i="2"/>
  <c r="P1341" i="2"/>
  <c r="BI1338" i="2"/>
  <c r="BH1338" i="2"/>
  <c r="BG1338" i="2"/>
  <c r="BF1338" i="2"/>
  <c r="T1338" i="2"/>
  <c r="R1338" i="2"/>
  <c r="P1338" i="2"/>
  <c r="BI1335" i="2"/>
  <c r="BH1335" i="2"/>
  <c r="BG1335" i="2"/>
  <c r="BF1335" i="2"/>
  <c r="T1335" i="2"/>
  <c r="R1335" i="2"/>
  <c r="P1335" i="2"/>
  <c r="BI1332" i="2"/>
  <c r="BH1332" i="2"/>
  <c r="BG1332" i="2"/>
  <c r="BF1332" i="2"/>
  <c r="T1332" i="2"/>
  <c r="R1332" i="2"/>
  <c r="P1332" i="2"/>
  <c r="BI1329" i="2"/>
  <c r="BH1329" i="2"/>
  <c r="BG1329" i="2"/>
  <c r="BF1329" i="2"/>
  <c r="T1329" i="2"/>
  <c r="R1329" i="2"/>
  <c r="P1329" i="2"/>
  <c r="BI1326" i="2"/>
  <c r="BH1326" i="2"/>
  <c r="BG1326" i="2"/>
  <c r="BF1326" i="2"/>
  <c r="T1326" i="2"/>
  <c r="R1326" i="2"/>
  <c r="P1326" i="2"/>
  <c r="BI1324" i="2"/>
  <c r="BH1324" i="2"/>
  <c r="BG1324" i="2"/>
  <c r="BF1324" i="2"/>
  <c r="T1324" i="2"/>
  <c r="R1324" i="2"/>
  <c r="P1324" i="2"/>
  <c r="BI1322" i="2"/>
  <c r="BH1322" i="2"/>
  <c r="BG1322" i="2"/>
  <c r="BF1322" i="2"/>
  <c r="T1322" i="2"/>
  <c r="R1322" i="2"/>
  <c r="P1322" i="2"/>
  <c r="BI1320" i="2"/>
  <c r="BH1320" i="2"/>
  <c r="BG1320" i="2"/>
  <c r="BF1320" i="2"/>
  <c r="T1320" i="2"/>
  <c r="R1320" i="2"/>
  <c r="P1320" i="2"/>
  <c r="BI1318" i="2"/>
  <c r="BH1318" i="2"/>
  <c r="BG1318" i="2"/>
  <c r="BF1318" i="2"/>
  <c r="T1318" i="2"/>
  <c r="R1318" i="2"/>
  <c r="P1318" i="2"/>
  <c r="BI1316" i="2"/>
  <c r="BH1316" i="2"/>
  <c r="BG1316" i="2"/>
  <c r="BF1316" i="2"/>
  <c r="T1316" i="2"/>
  <c r="R1316" i="2"/>
  <c r="P1316" i="2"/>
  <c r="BI1314" i="2"/>
  <c r="BH1314" i="2"/>
  <c r="BG1314" i="2"/>
  <c r="BF1314" i="2"/>
  <c r="T1314" i="2"/>
  <c r="R1314" i="2"/>
  <c r="P1314" i="2"/>
  <c r="BI1312" i="2"/>
  <c r="BH1312" i="2"/>
  <c r="BG1312" i="2"/>
  <c r="BF1312" i="2"/>
  <c r="T1312" i="2"/>
  <c r="R1312" i="2"/>
  <c r="P1312" i="2"/>
  <c r="BI1310" i="2"/>
  <c r="BH1310" i="2"/>
  <c r="BG1310" i="2"/>
  <c r="BF1310" i="2"/>
  <c r="T1310" i="2"/>
  <c r="R1310" i="2"/>
  <c r="P1310" i="2"/>
  <c r="BI1308" i="2"/>
  <c r="BH1308" i="2"/>
  <c r="BG1308" i="2"/>
  <c r="BF1308" i="2"/>
  <c r="T1308" i="2"/>
  <c r="R1308" i="2"/>
  <c r="P1308" i="2"/>
  <c r="BI1306" i="2"/>
  <c r="BH1306" i="2"/>
  <c r="BG1306" i="2"/>
  <c r="BF1306" i="2"/>
  <c r="T1306" i="2"/>
  <c r="R1306" i="2"/>
  <c r="P1306" i="2"/>
  <c r="BI1304" i="2"/>
  <c r="BH1304" i="2"/>
  <c r="BG1304" i="2"/>
  <c r="BF1304" i="2"/>
  <c r="T1304" i="2"/>
  <c r="R1304" i="2"/>
  <c r="P1304" i="2"/>
  <c r="BI1302" i="2"/>
  <c r="BH1302" i="2"/>
  <c r="BG1302" i="2"/>
  <c r="BF1302" i="2"/>
  <c r="T1302" i="2"/>
  <c r="R1302" i="2"/>
  <c r="P1302" i="2"/>
  <c r="BI1300" i="2"/>
  <c r="BH1300" i="2"/>
  <c r="BG1300" i="2"/>
  <c r="BF1300" i="2"/>
  <c r="T1300" i="2"/>
  <c r="R1300" i="2"/>
  <c r="P1300" i="2"/>
  <c r="BI1298" i="2"/>
  <c r="BH1298" i="2"/>
  <c r="BG1298" i="2"/>
  <c r="BF1298" i="2"/>
  <c r="T1298" i="2"/>
  <c r="R1298" i="2"/>
  <c r="P1298" i="2"/>
  <c r="BI1296" i="2"/>
  <c r="BH1296" i="2"/>
  <c r="BG1296" i="2"/>
  <c r="BF1296" i="2"/>
  <c r="T1296" i="2"/>
  <c r="R1296" i="2"/>
  <c r="P1296" i="2"/>
  <c r="BI1294" i="2"/>
  <c r="BH1294" i="2"/>
  <c r="BG1294" i="2"/>
  <c r="BF1294" i="2"/>
  <c r="T1294" i="2"/>
  <c r="R1294" i="2"/>
  <c r="P1294" i="2"/>
  <c r="BI1292" i="2"/>
  <c r="BH1292" i="2"/>
  <c r="BG1292" i="2"/>
  <c r="BF1292" i="2"/>
  <c r="T1292" i="2"/>
  <c r="R1292" i="2"/>
  <c r="P1292" i="2"/>
  <c r="BI1290" i="2"/>
  <c r="BH1290" i="2"/>
  <c r="BG1290" i="2"/>
  <c r="BF1290" i="2"/>
  <c r="T1290" i="2"/>
  <c r="R1290" i="2"/>
  <c r="P1290" i="2"/>
  <c r="BI1288" i="2"/>
  <c r="BH1288" i="2"/>
  <c r="BG1288" i="2"/>
  <c r="BF1288" i="2"/>
  <c r="T1288" i="2"/>
  <c r="R1288" i="2"/>
  <c r="P1288" i="2"/>
  <c r="BI1286" i="2"/>
  <c r="BH1286" i="2"/>
  <c r="BG1286" i="2"/>
  <c r="BF1286" i="2"/>
  <c r="T1286" i="2"/>
  <c r="R1286" i="2"/>
  <c r="P1286" i="2"/>
  <c r="BI1284" i="2"/>
  <c r="BH1284" i="2"/>
  <c r="BG1284" i="2"/>
  <c r="BF1284" i="2"/>
  <c r="T1284" i="2"/>
  <c r="R1284" i="2"/>
  <c r="P1284" i="2"/>
  <c r="BI1282" i="2"/>
  <c r="BH1282" i="2"/>
  <c r="BG1282" i="2"/>
  <c r="BF1282" i="2"/>
  <c r="T1282" i="2"/>
  <c r="R1282" i="2"/>
  <c r="P1282" i="2"/>
  <c r="BI1280" i="2"/>
  <c r="BH1280" i="2"/>
  <c r="BG1280" i="2"/>
  <c r="BF1280" i="2"/>
  <c r="T1280" i="2"/>
  <c r="R1280" i="2"/>
  <c r="P1280" i="2"/>
  <c r="BI1278" i="2"/>
  <c r="BH1278" i="2"/>
  <c r="BG1278" i="2"/>
  <c r="BF1278" i="2"/>
  <c r="T1278" i="2"/>
  <c r="R1278" i="2"/>
  <c r="P1278" i="2"/>
  <c r="BI1276" i="2"/>
  <c r="BH1276" i="2"/>
  <c r="BG1276" i="2"/>
  <c r="BF1276" i="2"/>
  <c r="T1276" i="2"/>
  <c r="R1276" i="2"/>
  <c r="P1276" i="2"/>
  <c r="BI1274" i="2"/>
  <c r="BH1274" i="2"/>
  <c r="BG1274" i="2"/>
  <c r="BF1274" i="2"/>
  <c r="T1274" i="2"/>
  <c r="R1274" i="2"/>
  <c r="P1274" i="2"/>
  <c r="BI1272" i="2"/>
  <c r="BH1272" i="2"/>
  <c r="BG1272" i="2"/>
  <c r="BF1272" i="2"/>
  <c r="T1272" i="2"/>
  <c r="R1272" i="2"/>
  <c r="P1272" i="2"/>
  <c r="BI1270" i="2"/>
  <c r="BH1270" i="2"/>
  <c r="BG1270" i="2"/>
  <c r="BF1270" i="2"/>
  <c r="T1270" i="2"/>
  <c r="R1270" i="2"/>
  <c r="P1270" i="2"/>
  <c r="BI1268" i="2"/>
  <c r="BH1268" i="2"/>
  <c r="BG1268" i="2"/>
  <c r="BF1268" i="2"/>
  <c r="T1268" i="2"/>
  <c r="R1268" i="2"/>
  <c r="P1268" i="2"/>
  <c r="BI1266" i="2"/>
  <c r="BH1266" i="2"/>
  <c r="BG1266" i="2"/>
  <c r="BF1266" i="2"/>
  <c r="T1266" i="2"/>
  <c r="R1266" i="2"/>
  <c r="P1266" i="2"/>
  <c r="BI1264" i="2"/>
  <c r="BH1264" i="2"/>
  <c r="BG1264" i="2"/>
  <c r="BF1264" i="2"/>
  <c r="T1264" i="2"/>
  <c r="R1264" i="2"/>
  <c r="P1264" i="2"/>
  <c r="BI1262" i="2"/>
  <c r="BH1262" i="2"/>
  <c r="BG1262" i="2"/>
  <c r="BF1262" i="2"/>
  <c r="T1262" i="2"/>
  <c r="R1262" i="2"/>
  <c r="P1262" i="2"/>
  <c r="BI1260" i="2"/>
  <c r="BH1260" i="2"/>
  <c r="BG1260" i="2"/>
  <c r="BF1260" i="2"/>
  <c r="T1260" i="2"/>
  <c r="R1260" i="2"/>
  <c r="P1260" i="2"/>
  <c r="BI1258" i="2"/>
  <c r="BH1258" i="2"/>
  <c r="BG1258" i="2"/>
  <c r="BF1258" i="2"/>
  <c r="T1258" i="2"/>
  <c r="R1258" i="2"/>
  <c r="P1258" i="2"/>
  <c r="BI1256" i="2"/>
  <c r="BH1256" i="2"/>
  <c r="BG1256" i="2"/>
  <c r="BF1256" i="2"/>
  <c r="T1256" i="2"/>
  <c r="R1256" i="2"/>
  <c r="P1256" i="2"/>
  <c r="BI1254" i="2"/>
  <c r="BH1254" i="2"/>
  <c r="BG1254" i="2"/>
  <c r="BF1254" i="2"/>
  <c r="T1254" i="2"/>
  <c r="R1254" i="2"/>
  <c r="P1254" i="2"/>
  <c r="BI1252" i="2"/>
  <c r="BH1252" i="2"/>
  <c r="BG1252" i="2"/>
  <c r="BF1252" i="2"/>
  <c r="T1252" i="2"/>
  <c r="R1252" i="2"/>
  <c r="P1252" i="2"/>
  <c r="BI1250" i="2"/>
  <c r="BH1250" i="2"/>
  <c r="BG1250" i="2"/>
  <c r="BF1250" i="2"/>
  <c r="T1250" i="2"/>
  <c r="R1250" i="2"/>
  <c r="P1250" i="2"/>
  <c r="BI1248" i="2"/>
  <c r="BH1248" i="2"/>
  <c r="BG1248" i="2"/>
  <c r="BF1248" i="2"/>
  <c r="T1248" i="2"/>
  <c r="R1248" i="2"/>
  <c r="P1248" i="2"/>
  <c r="BI1246" i="2"/>
  <c r="BH1246" i="2"/>
  <c r="BG1246" i="2"/>
  <c r="BF1246" i="2"/>
  <c r="T1246" i="2"/>
  <c r="R1246" i="2"/>
  <c r="P1246" i="2"/>
  <c r="BI1244" i="2"/>
  <c r="BH1244" i="2"/>
  <c r="BG1244" i="2"/>
  <c r="BF1244" i="2"/>
  <c r="T1244" i="2"/>
  <c r="R1244" i="2"/>
  <c r="P1244" i="2"/>
  <c r="BI1242" i="2"/>
  <c r="BH1242" i="2"/>
  <c r="BG1242" i="2"/>
  <c r="BF1242" i="2"/>
  <c r="T1242" i="2"/>
  <c r="R1242" i="2"/>
  <c r="P1242" i="2"/>
  <c r="BI1240" i="2"/>
  <c r="BH1240" i="2"/>
  <c r="BG1240" i="2"/>
  <c r="BF1240" i="2"/>
  <c r="T1240" i="2"/>
  <c r="R1240" i="2"/>
  <c r="P1240" i="2"/>
  <c r="BI1238" i="2"/>
  <c r="BH1238" i="2"/>
  <c r="BG1238" i="2"/>
  <c r="BF1238" i="2"/>
  <c r="T1238" i="2"/>
  <c r="R1238" i="2"/>
  <c r="P1238" i="2"/>
  <c r="BI1236" i="2"/>
  <c r="BH1236" i="2"/>
  <c r="BG1236" i="2"/>
  <c r="BF1236" i="2"/>
  <c r="T1236" i="2"/>
  <c r="R1236" i="2"/>
  <c r="P1236" i="2"/>
  <c r="BI1234" i="2"/>
  <c r="BH1234" i="2"/>
  <c r="BG1234" i="2"/>
  <c r="BF1234" i="2"/>
  <c r="T1234" i="2"/>
  <c r="R1234" i="2"/>
  <c r="P1234" i="2"/>
  <c r="BI1232" i="2"/>
  <c r="BH1232" i="2"/>
  <c r="BG1232" i="2"/>
  <c r="BF1232" i="2"/>
  <c r="T1232" i="2"/>
  <c r="R1232" i="2"/>
  <c r="P1232" i="2"/>
  <c r="BI1230" i="2"/>
  <c r="BH1230" i="2"/>
  <c r="BG1230" i="2"/>
  <c r="BF1230" i="2"/>
  <c r="T1230" i="2"/>
  <c r="R1230" i="2"/>
  <c r="P1230" i="2"/>
  <c r="BI1228" i="2"/>
  <c r="BH1228" i="2"/>
  <c r="BG1228" i="2"/>
  <c r="BF1228" i="2"/>
  <c r="T1228" i="2"/>
  <c r="R1228" i="2"/>
  <c r="P1228" i="2"/>
  <c r="BI1226" i="2"/>
  <c r="BH1226" i="2"/>
  <c r="BG1226" i="2"/>
  <c r="BF1226" i="2"/>
  <c r="T1226" i="2"/>
  <c r="R1226" i="2"/>
  <c r="P1226" i="2"/>
  <c r="BI1224" i="2"/>
  <c r="BH1224" i="2"/>
  <c r="BG1224" i="2"/>
  <c r="BF1224" i="2"/>
  <c r="T1224" i="2"/>
  <c r="R1224" i="2"/>
  <c r="P1224" i="2"/>
  <c r="BI1222" i="2"/>
  <c r="BH1222" i="2"/>
  <c r="BG1222" i="2"/>
  <c r="BF1222" i="2"/>
  <c r="T1222" i="2"/>
  <c r="R1222" i="2"/>
  <c r="P1222" i="2"/>
  <c r="BI1220" i="2"/>
  <c r="BH1220" i="2"/>
  <c r="BG1220" i="2"/>
  <c r="BF1220" i="2"/>
  <c r="T1220" i="2"/>
  <c r="R1220" i="2"/>
  <c r="P1220" i="2"/>
  <c r="BI1218" i="2"/>
  <c r="BH1218" i="2"/>
  <c r="BG1218" i="2"/>
  <c r="BF1218" i="2"/>
  <c r="T1218" i="2"/>
  <c r="R1218" i="2"/>
  <c r="P1218" i="2"/>
  <c r="BI1216" i="2"/>
  <c r="BH1216" i="2"/>
  <c r="BG1216" i="2"/>
  <c r="BF1216" i="2"/>
  <c r="T1216" i="2"/>
  <c r="R1216" i="2"/>
  <c r="P1216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10" i="2"/>
  <c r="BH1210" i="2"/>
  <c r="BG1210" i="2"/>
  <c r="BF1210" i="2"/>
  <c r="T1210" i="2"/>
  <c r="R1210" i="2"/>
  <c r="P1210" i="2"/>
  <c r="BI1208" i="2"/>
  <c r="BH1208" i="2"/>
  <c r="BG1208" i="2"/>
  <c r="BF1208" i="2"/>
  <c r="T1208" i="2"/>
  <c r="R1208" i="2"/>
  <c r="P1208" i="2"/>
  <c r="BI1206" i="2"/>
  <c r="BH1206" i="2"/>
  <c r="BG1206" i="2"/>
  <c r="BF1206" i="2"/>
  <c r="T1206" i="2"/>
  <c r="R1206" i="2"/>
  <c r="P1206" i="2"/>
  <c r="BI1204" i="2"/>
  <c r="BH1204" i="2"/>
  <c r="BG1204" i="2"/>
  <c r="BF1204" i="2"/>
  <c r="T1204" i="2"/>
  <c r="R1204" i="2"/>
  <c r="P1204" i="2"/>
  <c r="BI1202" i="2"/>
  <c r="BH1202" i="2"/>
  <c r="BG1202" i="2"/>
  <c r="BF1202" i="2"/>
  <c r="T1202" i="2"/>
  <c r="R1202" i="2"/>
  <c r="P1202" i="2"/>
  <c r="BI1200" i="2"/>
  <c r="BH1200" i="2"/>
  <c r="BG1200" i="2"/>
  <c r="BF1200" i="2"/>
  <c r="T1200" i="2"/>
  <c r="R1200" i="2"/>
  <c r="P1200" i="2"/>
  <c r="BI1198" i="2"/>
  <c r="BH1198" i="2"/>
  <c r="BG1198" i="2"/>
  <c r="BF1198" i="2"/>
  <c r="T1198" i="2"/>
  <c r="R1198" i="2"/>
  <c r="P1198" i="2"/>
  <c r="BI1196" i="2"/>
  <c r="BH1196" i="2"/>
  <c r="BG1196" i="2"/>
  <c r="BF1196" i="2"/>
  <c r="T1196" i="2"/>
  <c r="R1196" i="2"/>
  <c r="P1196" i="2"/>
  <c r="BI1194" i="2"/>
  <c r="BH1194" i="2"/>
  <c r="BG1194" i="2"/>
  <c r="BF1194" i="2"/>
  <c r="T1194" i="2"/>
  <c r="R1194" i="2"/>
  <c r="P1194" i="2"/>
  <c r="BI1192" i="2"/>
  <c r="BH1192" i="2"/>
  <c r="BG1192" i="2"/>
  <c r="BF1192" i="2"/>
  <c r="T1192" i="2"/>
  <c r="R1192" i="2"/>
  <c r="P1192" i="2"/>
  <c r="BI1190" i="2"/>
  <c r="BH1190" i="2"/>
  <c r="BG1190" i="2"/>
  <c r="BF1190" i="2"/>
  <c r="T1190" i="2"/>
  <c r="R1190" i="2"/>
  <c r="P1190" i="2"/>
  <c r="BI1188" i="2"/>
  <c r="BH1188" i="2"/>
  <c r="BG1188" i="2"/>
  <c r="BF1188" i="2"/>
  <c r="T1188" i="2"/>
  <c r="R1188" i="2"/>
  <c r="P1188" i="2"/>
  <c r="BI1186" i="2"/>
  <c r="BH1186" i="2"/>
  <c r="BG1186" i="2"/>
  <c r="BF1186" i="2"/>
  <c r="T1186" i="2"/>
  <c r="R1186" i="2"/>
  <c r="P1186" i="2"/>
  <c r="BI1184" i="2"/>
  <c r="BH1184" i="2"/>
  <c r="BG1184" i="2"/>
  <c r="BF1184" i="2"/>
  <c r="T1184" i="2"/>
  <c r="R1184" i="2"/>
  <c r="P1184" i="2"/>
  <c r="BI1182" i="2"/>
  <c r="BH1182" i="2"/>
  <c r="BG1182" i="2"/>
  <c r="BF1182" i="2"/>
  <c r="T1182" i="2"/>
  <c r="R1182" i="2"/>
  <c r="P1182" i="2"/>
  <c r="BI1180" i="2"/>
  <c r="BH1180" i="2"/>
  <c r="BG1180" i="2"/>
  <c r="BF1180" i="2"/>
  <c r="T1180" i="2"/>
  <c r="R1180" i="2"/>
  <c r="P1180" i="2"/>
  <c r="BI1178" i="2"/>
  <c r="BH1178" i="2"/>
  <c r="BG1178" i="2"/>
  <c r="BF1178" i="2"/>
  <c r="T1178" i="2"/>
  <c r="R1178" i="2"/>
  <c r="P1178" i="2"/>
  <c r="BI1176" i="2"/>
  <c r="BH1176" i="2"/>
  <c r="BG1176" i="2"/>
  <c r="BF1176" i="2"/>
  <c r="T1176" i="2"/>
  <c r="R1176" i="2"/>
  <c r="P1176" i="2"/>
  <c r="BI1174" i="2"/>
  <c r="BH1174" i="2"/>
  <c r="BG1174" i="2"/>
  <c r="BF1174" i="2"/>
  <c r="T1174" i="2"/>
  <c r="R1174" i="2"/>
  <c r="P1174" i="2"/>
  <c r="BI1172" i="2"/>
  <c r="BH1172" i="2"/>
  <c r="BG1172" i="2"/>
  <c r="BF1172" i="2"/>
  <c r="T1172" i="2"/>
  <c r="R1172" i="2"/>
  <c r="P1172" i="2"/>
  <c r="BI1170" i="2"/>
  <c r="BH1170" i="2"/>
  <c r="BG1170" i="2"/>
  <c r="BF1170" i="2"/>
  <c r="T1170" i="2"/>
  <c r="R1170" i="2"/>
  <c r="P1170" i="2"/>
  <c r="BI1168" i="2"/>
  <c r="BH1168" i="2"/>
  <c r="BG1168" i="2"/>
  <c r="BF1168" i="2"/>
  <c r="T1168" i="2"/>
  <c r="R1168" i="2"/>
  <c r="P1168" i="2"/>
  <c r="BI1166" i="2"/>
  <c r="BH1166" i="2"/>
  <c r="BG1166" i="2"/>
  <c r="BF1166" i="2"/>
  <c r="T1166" i="2"/>
  <c r="R1166" i="2"/>
  <c r="P1166" i="2"/>
  <c r="BI1164" i="2"/>
  <c r="BH1164" i="2"/>
  <c r="BG1164" i="2"/>
  <c r="BF1164" i="2"/>
  <c r="T1164" i="2"/>
  <c r="R1164" i="2"/>
  <c r="P1164" i="2"/>
  <c r="BI1162" i="2"/>
  <c r="BH1162" i="2"/>
  <c r="BG1162" i="2"/>
  <c r="BF1162" i="2"/>
  <c r="T1162" i="2"/>
  <c r="R1162" i="2"/>
  <c r="P1162" i="2"/>
  <c r="BI1159" i="2"/>
  <c r="BH1159" i="2"/>
  <c r="BG1159" i="2"/>
  <c r="BF1159" i="2"/>
  <c r="T1159" i="2"/>
  <c r="R1159" i="2"/>
  <c r="P1159" i="2"/>
  <c r="BI1156" i="2"/>
  <c r="BH1156" i="2"/>
  <c r="BG1156" i="2"/>
  <c r="BF1156" i="2"/>
  <c r="T1156" i="2"/>
  <c r="R1156" i="2"/>
  <c r="P1156" i="2"/>
  <c r="BI1153" i="2"/>
  <c r="BH1153" i="2"/>
  <c r="BG1153" i="2"/>
  <c r="BF1153" i="2"/>
  <c r="T1153" i="2"/>
  <c r="R1153" i="2"/>
  <c r="P1153" i="2"/>
  <c r="BI1150" i="2"/>
  <c r="BH1150" i="2"/>
  <c r="BG1150" i="2"/>
  <c r="BF1150" i="2"/>
  <c r="T1150" i="2"/>
  <c r="R1150" i="2"/>
  <c r="P1150" i="2"/>
  <c r="BI1147" i="2"/>
  <c r="BH1147" i="2"/>
  <c r="BG1147" i="2"/>
  <c r="BF1147" i="2"/>
  <c r="T1147" i="2"/>
  <c r="R1147" i="2"/>
  <c r="P1147" i="2"/>
  <c r="BI1144" i="2"/>
  <c r="BH1144" i="2"/>
  <c r="BG1144" i="2"/>
  <c r="BF1144" i="2"/>
  <c r="T1144" i="2"/>
  <c r="R1144" i="2"/>
  <c r="P1144" i="2"/>
  <c r="BI1141" i="2"/>
  <c r="BH1141" i="2"/>
  <c r="BG1141" i="2"/>
  <c r="BF1141" i="2"/>
  <c r="T1141" i="2"/>
  <c r="R1141" i="2"/>
  <c r="P1141" i="2"/>
  <c r="BI1138" i="2"/>
  <c r="BH1138" i="2"/>
  <c r="BG1138" i="2"/>
  <c r="BF1138" i="2"/>
  <c r="T1138" i="2"/>
  <c r="R1138" i="2"/>
  <c r="P1138" i="2"/>
  <c r="BI1135" i="2"/>
  <c r="BH1135" i="2"/>
  <c r="BG1135" i="2"/>
  <c r="BF1135" i="2"/>
  <c r="T1135" i="2"/>
  <c r="R1135" i="2"/>
  <c r="P1135" i="2"/>
  <c r="BI1132" i="2"/>
  <c r="BH1132" i="2"/>
  <c r="BG1132" i="2"/>
  <c r="BF1132" i="2"/>
  <c r="T1132" i="2"/>
  <c r="R1132" i="2"/>
  <c r="P1132" i="2"/>
  <c r="BI1129" i="2"/>
  <c r="BH1129" i="2"/>
  <c r="BG1129" i="2"/>
  <c r="BF1129" i="2"/>
  <c r="T1129" i="2"/>
  <c r="R1129" i="2"/>
  <c r="P1129" i="2"/>
  <c r="BI1126" i="2"/>
  <c r="BH1126" i="2"/>
  <c r="BG1126" i="2"/>
  <c r="BF1126" i="2"/>
  <c r="T1126" i="2"/>
  <c r="R1126" i="2"/>
  <c r="P1126" i="2"/>
  <c r="BI1124" i="2"/>
  <c r="BH1124" i="2"/>
  <c r="BG1124" i="2"/>
  <c r="BF1124" i="2"/>
  <c r="T1124" i="2"/>
  <c r="R1124" i="2"/>
  <c r="P1124" i="2"/>
  <c r="BI1122" i="2"/>
  <c r="BH1122" i="2"/>
  <c r="BG1122" i="2"/>
  <c r="BF1122" i="2"/>
  <c r="T1122" i="2"/>
  <c r="R1122" i="2"/>
  <c r="P1122" i="2"/>
  <c r="BI1120" i="2"/>
  <c r="BH1120" i="2"/>
  <c r="BG1120" i="2"/>
  <c r="BF1120" i="2"/>
  <c r="T1120" i="2"/>
  <c r="R1120" i="2"/>
  <c r="P1120" i="2"/>
  <c r="BI1118" i="2"/>
  <c r="BH1118" i="2"/>
  <c r="BG1118" i="2"/>
  <c r="BF1118" i="2"/>
  <c r="T1118" i="2"/>
  <c r="R1118" i="2"/>
  <c r="P1118" i="2"/>
  <c r="BI1116" i="2"/>
  <c r="BH1116" i="2"/>
  <c r="BG1116" i="2"/>
  <c r="BF1116" i="2"/>
  <c r="T1116" i="2"/>
  <c r="R1116" i="2"/>
  <c r="P1116" i="2"/>
  <c r="BI1114" i="2"/>
  <c r="BH1114" i="2"/>
  <c r="BG1114" i="2"/>
  <c r="BF1114" i="2"/>
  <c r="T1114" i="2"/>
  <c r="R1114" i="2"/>
  <c r="P1114" i="2"/>
  <c r="BI1111" i="2"/>
  <c r="BH1111" i="2"/>
  <c r="BG1111" i="2"/>
  <c r="BF1111" i="2"/>
  <c r="T1111" i="2"/>
  <c r="R1111" i="2"/>
  <c r="P1111" i="2"/>
  <c r="BI1108" i="2"/>
  <c r="BH1108" i="2"/>
  <c r="BG1108" i="2"/>
  <c r="BF1108" i="2"/>
  <c r="T1108" i="2"/>
  <c r="R1108" i="2"/>
  <c r="P1108" i="2"/>
  <c r="BI1105" i="2"/>
  <c r="BH1105" i="2"/>
  <c r="BG1105" i="2"/>
  <c r="BF1105" i="2"/>
  <c r="T1105" i="2"/>
  <c r="R1105" i="2"/>
  <c r="P1105" i="2"/>
  <c r="BI1102" i="2"/>
  <c r="BH1102" i="2"/>
  <c r="BG1102" i="2"/>
  <c r="BF1102" i="2"/>
  <c r="T1102" i="2"/>
  <c r="R1102" i="2"/>
  <c r="P1102" i="2"/>
  <c r="BI1099" i="2"/>
  <c r="BH1099" i="2"/>
  <c r="BG1099" i="2"/>
  <c r="BF1099" i="2"/>
  <c r="T1099" i="2"/>
  <c r="R1099" i="2"/>
  <c r="P1099" i="2"/>
  <c r="BI1096" i="2"/>
  <c r="BH1096" i="2"/>
  <c r="BG1096" i="2"/>
  <c r="BF1096" i="2"/>
  <c r="T1096" i="2"/>
  <c r="R1096" i="2"/>
  <c r="P1096" i="2"/>
  <c r="BI1093" i="2"/>
  <c r="BH1093" i="2"/>
  <c r="BG1093" i="2"/>
  <c r="BF1093" i="2"/>
  <c r="T1093" i="2"/>
  <c r="R1093" i="2"/>
  <c r="P1093" i="2"/>
  <c r="BI1090" i="2"/>
  <c r="BH1090" i="2"/>
  <c r="BG1090" i="2"/>
  <c r="BF1090" i="2"/>
  <c r="T1090" i="2"/>
  <c r="R1090" i="2"/>
  <c r="P1090" i="2"/>
  <c r="BI1087" i="2"/>
  <c r="BH1087" i="2"/>
  <c r="BG1087" i="2"/>
  <c r="BF1087" i="2"/>
  <c r="T1087" i="2"/>
  <c r="R1087" i="2"/>
  <c r="P1087" i="2"/>
  <c r="BI1084" i="2"/>
  <c r="BH1084" i="2"/>
  <c r="BG1084" i="2"/>
  <c r="BF1084" i="2"/>
  <c r="T1084" i="2"/>
  <c r="R1084" i="2"/>
  <c r="P1084" i="2"/>
  <c r="BI1081" i="2"/>
  <c r="BH1081" i="2"/>
  <c r="BG1081" i="2"/>
  <c r="BF1081" i="2"/>
  <c r="T1081" i="2"/>
  <c r="R1081" i="2"/>
  <c r="P1081" i="2"/>
  <c r="BI1078" i="2"/>
  <c r="BH1078" i="2"/>
  <c r="BG1078" i="2"/>
  <c r="BF1078" i="2"/>
  <c r="T1078" i="2"/>
  <c r="R1078" i="2"/>
  <c r="P1078" i="2"/>
  <c r="BI1075" i="2"/>
  <c r="BH1075" i="2"/>
  <c r="BG1075" i="2"/>
  <c r="BF1075" i="2"/>
  <c r="T1075" i="2"/>
  <c r="R1075" i="2"/>
  <c r="P1075" i="2"/>
  <c r="BI1072" i="2"/>
  <c r="BH1072" i="2"/>
  <c r="BG1072" i="2"/>
  <c r="BF1072" i="2"/>
  <c r="T1072" i="2"/>
  <c r="R1072" i="2"/>
  <c r="P1072" i="2"/>
  <c r="BI1069" i="2"/>
  <c r="BH1069" i="2"/>
  <c r="BG1069" i="2"/>
  <c r="BF1069" i="2"/>
  <c r="T1069" i="2"/>
  <c r="R1069" i="2"/>
  <c r="P1069" i="2"/>
  <c r="BI1066" i="2"/>
  <c r="BH1066" i="2"/>
  <c r="BG1066" i="2"/>
  <c r="BF1066" i="2"/>
  <c r="T1066" i="2"/>
  <c r="R1066" i="2"/>
  <c r="P1066" i="2"/>
  <c r="BI1063" i="2"/>
  <c r="BH1063" i="2"/>
  <c r="BG1063" i="2"/>
  <c r="BF1063" i="2"/>
  <c r="T1063" i="2"/>
  <c r="R1063" i="2"/>
  <c r="P1063" i="2"/>
  <c r="BI1060" i="2"/>
  <c r="BH1060" i="2"/>
  <c r="BG1060" i="2"/>
  <c r="BF1060" i="2"/>
  <c r="T1060" i="2"/>
  <c r="R1060" i="2"/>
  <c r="P1060" i="2"/>
  <c r="BI1057" i="2"/>
  <c r="BH1057" i="2"/>
  <c r="BG1057" i="2"/>
  <c r="BF1057" i="2"/>
  <c r="T1057" i="2"/>
  <c r="R1057" i="2"/>
  <c r="P1057" i="2"/>
  <c r="BI1054" i="2"/>
  <c r="BH1054" i="2"/>
  <c r="BG1054" i="2"/>
  <c r="BF1054" i="2"/>
  <c r="T1054" i="2"/>
  <c r="R1054" i="2"/>
  <c r="P1054" i="2"/>
  <c r="BI1051" i="2"/>
  <c r="BH1051" i="2"/>
  <c r="BG1051" i="2"/>
  <c r="BF1051" i="2"/>
  <c r="T1051" i="2"/>
  <c r="R1051" i="2"/>
  <c r="P1051" i="2"/>
  <c r="BI1048" i="2"/>
  <c r="BH1048" i="2"/>
  <c r="BG1048" i="2"/>
  <c r="BF1048" i="2"/>
  <c r="T1048" i="2"/>
  <c r="R1048" i="2"/>
  <c r="P1048" i="2"/>
  <c r="BI1045" i="2"/>
  <c r="BH1045" i="2"/>
  <c r="BG1045" i="2"/>
  <c r="BF1045" i="2"/>
  <c r="T1045" i="2"/>
  <c r="R1045" i="2"/>
  <c r="P1045" i="2"/>
  <c r="BI1042" i="2"/>
  <c r="BH1042" i="2"/>
  <c r="BG1042" i="2"/>
  <c r="BF1042" i="2"/>
  <c r="T1042" i="2"/>
  <c r="R1042" i="2"/>
  <c r="P1042" i="2"/>
  <c r="BI1039" i="2"/>
  <c r="BH1039" i="2"/>
  <c r="BG1039" i="2"/>
  <c r="BF1039" i="2"/>
  <c r="T1039" i="2"/>
  <c r="R1039" i="2"/>
  <c r="P1039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1" i="2"/>
  <c r="BH1031" i="2"/>
  <c r="BG1031" i="2"/>
  <c r="BF1031" i="2"/>
  <c r="T1031" i="2"/>
  <c r="R1031" i="2"/>
  <c r="P1031" i="2"/>
  <c r="BI1028" i="2"/>
  <c r="BH1028" i="2"/>
  <c r="BG1028" i="2"/>
  <c r="BF1028" i="2"/>
  <c r="T1028" i="2"/>
  <c r="R1028" i="2"/>
  <c r="P1028" i="2"/>
  <c r="BI1025" i="2"/>
  <c r="BH1025" i="2"/>
  <c r="BG1025" i="2"/>
  <c r="BF1025" i="2"/>
  <c r="T1025" i="2"/>
  <c r="R1025" i="2"/>
  <c r="P1025" i="2"/>
  <c r="BI1022" i="2"/>
  <c r="BH1022" i="2"/>
  <c r="BG1022" i="2"/>
  <c r="BF1022" i="2"/>
  <c r="T1022" i="2"/>
  <c r="R1022" i="2"/>
  <c r="P1022" i="2"/>
  <c r="BI1019" i="2"/>
  <c r="BH1019" i="2"/>
  <c r="BG1019" i="2"/>
  <c r="BF1019" i="2"/>
  <c r="T1019" i="2"/>
  <c r="R1019" i="2"/>
  <c r="P1019" i="2"/>
  <c r="BI1016" i="2"/>
  <c r="BH1016" i="2"/>
  <c r="BG1016" i="2"/>
  <c r="BF1016" i="2"/>
  <c r="T1016" i="2"/>
  <c r="R1016" i="2"/>
  <c r="P1016" i="2"/>
  <c r="BI1013" i="2"/>
  <c r="BH1013" i="2"/>
  <c r="BG1013" i="2"/>
  <c r="BF1013" i="2"/>
  <c r="T1013" i="2"/>
  <c r="R1013" i="2"/>
  <c r="P1013" i="2"/>
  <c r="BI1010" i="2"/>
  <c r="BH1010" i="2"/>
  <c r="BG1010" i="2"/>
  <c r="BF1010" i="2"/>
  <c r="T1010" i="2"/>
  <c r="R1010" i="2"/>
  <c r="P1010" i="2"/>
  <c r="BI1007" i="2"/>
  <c r="BH1007" i="2"/>
  <c r="BG1007" i="2"/>
  <c r="BF1007" i="2"/>
  <c r="T1007" i="2"/>
  <c r="R1007" i="2"/>
  <c r="P1007" i="2"/>
  <c r="BI1004" i="2"/>
  <c r="BH1004" i="2"/>
  <c r="BG1004" i="2"/>
  <c r="BF1004" i="2"/>
  <c r="T1004" i="2"/>
  <c r="R1004" i="2"/>
  <c r="P1004" i="2"/>
  <c r="BI1001" i="2"/>
  <c r="BH1001" i="2"/>
  <c r="BG1001" i="2"/>
  <c r="BF1001" i="2"/>
  <c r="T1001" i="2"/>
  <c r="R1001" i="2"/>
  <c r="P1001" i="2"/>
  <c r="BI998" i="2"/>
  <c r="BH998" i="2"/>
  <c r="BG998" i="2"/>
  <c r="BF998" i="2"/>
  <c r="T998" i="2"/>
  <c r="R998" i="2"/>
  <c r="P998" i="2"/>
  <c r="BI995" i="2"/>
  <c r="BH995" i="2"/>
  <c r="BG995" i="2"/>
  <c r="BF995" i="2"/>
  <c r="T995" i="2"/>
  <c r="R995" i="2"/>
  <c r="P995" i="2"/>
  <c r="BI992" i="2"/>
  <c r="BH992" i="2"/>
  <c r="BG992" i="2"/>
  <c r="BF992" i="2"/>
  <c r="T992" i="2"/>
  <c r="R992" i="2"/>
  <c r="P992" i="2"/>
  <c r="BI989" i="2"/>
  <c r="BH989" i="2"/>
  <c r="BG989" i="2"/>
  <c r="BF989" i="2"/>
  <c r="T989" i="2"/>
  <c r="R989" i="2"/>
  <c r="P989" i="2"/>
  <c r="BI986" i="2"/>
  <c r="BH986" i="2"/>
  <c r="BG986" i="2"/>
  <c r="BF986" i="2"/>
  <c r="T986" i="2"/>
  <c r="R986" i="2"/>
  <c r="P986" i="2"/>
  <c r="BI983" i="2"/>
  <c r="BH983" i="2"/>
  <c r="BG983" i="2"/>
  <c r="BF983" i="2"/>
  <c r="T983" i="2"/>
  <c r="R983" i="2"/>
  <c r="P983" i="2"/>
  <c r="BI980" i="2"/>
  <c r="BH980" i="2"/>
  <c r="BG980" i="2"/>
  <c r="BF980" i="2"/>
  <c r="T980" i="2"/>
  <c r="R980" i="2"/>
  <c r="P980" i="2"/>
  <c r="BI977" i="2"/>
  <c r="BH977" i="2"/>
  <c r="BG977" i="2"/>
  <c r="BF977" i="2"/>
  <c r="T977" i="2"/>
  <c r="R977" i="2"/>
  <c r="P977" i="2"/>
  <c r="BI974" i="2"/>
  <c r="BH974" i="2"/>
  <c r="BG974" i="2"/>
  <c r="BF974" i="2"/>
  <c r="T974" i="2"/>
  <c r="R974" i="2"/>
  <c r="P974" i="2"/>
  <c r="BI971" i="2"/>
  <c r="BH971" i="2"/>
  <c r="BG971" i="2"/>
  <c r="BF971" i="2"/>
  <c r="T971" i="2"/>
  <c r="R971" i="2"/>
  <c r="P971" i="2"/>
  <c r="BI968" i="2"/>
  <c r="BH968" i="2"/>
  <c r="BG968" i="2"/>
  <c r="BF968" i="2"/>
  <c r="T968" i="2"/>
  <c r="R968" i="2"/>
  <c r="P968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60" i="2"/>
  <c r="BH960" i="2"/>
  <c r="BG960" i="2"/>
  <c r="BF960" i="2"/>
  <c r="T960" i="2"/>
  <c r="R960" i="2"/>
  <c r="P960" i="2"/>
  <c r="BI958" i="2"/>
  <c r="BH958" i="2"/>
  <c r="BG958" i="2"/>
  <c r="BF958" i="2"/>
  <c r="T958" i="2"/>
  <c r="R958" i="2"/>
  <c r="P958" i="2"/>
  <c r="BI956" i="2"/>
  <c r="BH956" i="2"/>
  <c r="BG956" i="2"/>
  <c r="BF956" i="2"/>
  <c r="T956" i="2"/>
  <c r="R956" i="2"/>
  <c r="P956" i="2"/>
  <c r="BI954" i="2"/>
  <c r="BH954" i="2"/>
  <c r="BG954" i="2"/>
  <c r="BF954" i="2"/>
  <c r="T954" i="2"/>
  <c r="R954" i="2"/>
  <c r="P954" i="2"/>
  <c r="BI952" i="2"/>
  <c r="BH952" i="2"/>
  <c r="BG952" i="2"/>
  <c r="BF952" i="2"/>
  <c r="T952" i="2"/>
  <c r="R952" i="2"/>
  <c r="P952" i="2"/>
  <c r="BI950" i="2"/>
  <c r="BH950" i="2"/>
  <c r="BG950" i="2"/>
  <c r="BF950" i="2"/>
  <c r="T950" i="2"/>
  <c r="R950" i="2"/>
  <c r="P950" i="2"/>
  <c r="BI948" i="2"/>
  <c r="BH948" i="2"/>
  <c r="BG948" i="2"/>
  <c r="BF948" i="2"/>
  <c r="T948" i="2"/>
  <c r="R948" i="2"/>
  <c r="P948" i="2"/>
  <c r="BI946" i="2"/>
  <c r="BH946" i="2"/>
  <c r="BG946" i="2"/>
  <c r="BF946" i="2"/>
  <c r="T946" i="2"/>
  <c r="R946" i="2"/>
  <c r="P946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40" i="2"/>
  <c r="BH940" i="2"/>
  <c r="BG940" i="2"/>
  <c r="BF940" i="2"/>
  <c r="T940" i="2"/>
  <c r="R940" i="2"/>
  <c r="P940" i="2"/>
  <c r="BI938" i="2"/>
  <c r="BH938" i="2"/>
  <c r="BG938" i="2"/>
  <c r="BF938" i="2"/>
  <c r="T938" i="2"/>
  <c r="R938" i="2"/>
  <c r="P938" i="2"/>
  <c r="BI936" i="2"/>
  <c r="BH936" i="2"/>
  <c r="BG936" i="2"/>
  <c r="BF936" i="2"/>
  <c r="T936" i="2"/>
  <c r="R936" i="2"/>
  <c r="P936" i="2"/>
  <c r="BI934" i="2"/>
  <c r="BH934" i="2"/>
  <c r="BG934" i="2"/>
  <c r="BF934" i="2"/>
  <c r="T934" i="2"/>
  <c r="R934" i="2"/>
  <c r="P934" i="2"/>
  <c r="BI932" i="2"/>
  <c r="BH932" i="2"/>
  <c r="BG932" i="2"/>
  <c r="BF932" i="2"/>
  <c r="T932" i="2"/>
  <c r="R932" i="2"/>
  <c r="P932" i="2"/>
  <c r="BI930" i="2"/>
  <c r="BH930" i="2"/>
  <c r="BG930" i="2"/>
  <c r="BF930" i="2"/>
  <c r="T930" i="2"/>
  <c r="R930" i="2"/>
  <c r="P930" i="2"/>
  <c r="BI928" i="2"/>
  <c r="BH928" i="2"/>
  <c r="BG928" i="2"/>
  <c r="BF928" i="2"/>
  <c r="T928" i="2"/>
  <c r="R928" i="2"/>
  <c r="P928" i="2"/>
  <c r="BI926" i="2"/>
  <c r="BH926" i="2"/>
  <c r="BG926" i="2"/>
  <c r="BF926" i="2"/>
  <c r="T926" i="2"/>
  <c r="R926" i="2"/>
  <c r="P926" i="2"/>
  <c r="BI924" i="2"/>
  <c r="BH924" i="2"/>
  <c r="BG924" i="2"/>
  <c r="BF924" i="2"/>
  <c r="T924" i="2"/>
  <c r="R924" i="2"/>
  <c r="P924" i="2"/>
  <c r="BI922" i="2"/>
  <c r="BH922" i="2"/>
  <c r="BG922" i="2"/>
  <c r="BF922" i="2"/>
  <c r="T922" i="2"/>
  <c r="R922" i="2"/>
  <c r="P922" i="2"/>
  <c r="BI920" i="2"/>
  <c r="BH920" i="2"/>
  <c r="BG920" i="2"/>
  <c r="BF920" i="2"/>
  <c r="T920" i="2"/>
  <c r="R920" i="2"/>
  <c r="P920" i="2"/>
  <c r="BI918" i="2"/>
  <c r="BH918" i="2"/>
  <c r="BG918" i="2"/>
  <c r="BF918" i="2"/>
  <c r="T918" i="2"/>
  <c r="R918" i="2"/>
  <c r="P918" i="2"/>
  <c r="BI916" i="2"/>
  <c r="BH916" i="2"/>
  <c r="BG916" i="2"/>
  <c r="BF916" i="2"/>
  <c r="T916" i="2"/>
  <c r="R916" i="2"/>
  <c r="P916" i="2"/>
  <c r="BI914" i="2"/>
  <c r="BH914" i="2"/>
  <c r="BG914" i="2"/>
  <c r="BF914" i="2"/>
  <c r="T914" i="2"/>
  <c r="R914" i="2"/>
  <c r="P914" i="2"/>
  <c r="BI912" i="2"/>
  <c r="BH912" i="2"/>
  <c r="BG912" i="2"/>
  <c r="BF912" i="2"/>
  <c r="T912" i="2"/>
  <c r="R912" i="2"/>
  <c r="P912" i="2"/>
  <c r="BI910" i="2"/>
  <c r="BH910" i="2"/>
  <c r="BG910" i="2"/>
  <c r="BF910" i="2"/>
  <c r="T910" i="2"/>
  <c r="R910" i="2"/>
  <c r="P910" i="2"/>
  <c r="BI908" i="2"/>
  <c r="BH908" i="2"/>
  <c r="BG908" i="2"/>
  <c r="BF908" i="2"/>
  <c r="T908" i="2"/>
  <c r="R908" i="2"/>
  <c r="P908" i="2"/>
  <c r="BI906" i="2"/>
  <c r="BH906" i="2"/>
  <c r="BG906" i="2"/>
  <c r="BF906" i="2"/>
  <c r="T906" i="2"/>
  <c r="R906" i="2"/>
  <c r="P906" i="2"/>
  <c r="BI904" i="2"/>
  <c r="BH904" i="2"/>
  <c r="BG904" i="2"/>
  <c r="BF904" i="2"/>
  <c r="T904" i="2"/>
  <c r="R904" i="2"/>
  <c r="P904" i="2"/>
  <c r="BI902" i="2"/>
  <c r="BH902" i="2"/>
  <c r="BG902" i="2"/>
  <c r="BF902" i="2"/>
  <c r="T902" i="2"/>
  <c r="R902" i="2"/>
  <c r="P902" i="2"/>
  <c r="BI900" i="2"/>
  <c r="BH900" i="2"/>
  <c r="BG900" i="2"/>
  <c r="BF900" i="2"/>
  <c r="T900" i="2"/>
  <c r="R900" i="2"/>
  <c r="P900" i="2"/>
  <c r="BI898" i="2"/>
  <c r="BH898" i="2"/>
  <c r="BG898" i="2"/>
  <c r="BF898" i="2"/>
  <c r="T898" i="2"/>
  <c r="R898" i="2"/>
  <c r="P898" i="2"/>
  <c r="BI896" i="2"/>
  <c r="BH896" i="2"/>
  <c r="BG896" i="2"/>
  <c r="BF896" i="2"/>
  <c r="T896" i="2"/>
  <c r="R896" i="2"/>
  <c r="P89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90" i="2"/>
  <c r="BH890" i="2"/>
  <c r="BG890" i="2"/>
  <c r="BF890" i="2"/>
  <c r="T890" i="2"/>
  <c r="R890" i="2"/>
  <c r="P890" i="2"/>
  <c r="BI888" i="2"/>
  <c r="BH888" i="2"/>
  <c r="BG888" i="2"/>
  <c r="BF888" i="2"/>
  <c r="T888" i="2"/>
  <c r="R888" i="2"/>
  <c r="P888" i="2"/>
  <c r="BI886" i="2"/>
  <c r="BH886" i="2"/>
  <c r="BG886" i="2"/>
  <c r="BF886" i="2"/>
  <c r="T886" i="2"/>
  <c r="R886" i="2"/>
  <c r="P886" i="2"/>
  <c r="BI884" i="2"/>
  <c r="BH884" i="2"/>
  <c r="BG884" i="2"/>
  <c r="BF884" i="2"/>
  <c r="T884" i="2"/>
  <c r="R884" i="2"/>
  <c r="P884" i="2"/>
  <c r="BI882" i="2"/>
  <c r="BH882" i="2"/>
  <c r="BG882" i="2"/>
  <c r="BF882" i="2"/>
  <c r="T882" i="2"/>
  <c r="R882" i="2"/>
  <c r="P882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73" i="2"/>
  <c r="BH873" i="2"/>
  <c r="BG873" i="2"/>
  <c r="BF873" i="2"/>
  <c r="T873" i="2"/>
  <c r="R873" i="2"/>
  <c r="P873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5" i="2"/>
  <c r="BH855" i="2"/>
  <c r="BG855" i="2"/>
  <c r="BF855" i="2"/>
  <c r="T855" i="2"/>
  <c r="R855" i="2"/>
  <c r="P855" i="2"/>
  <c r="BI852" i="2"/>
  <c r="BH852" i="2"/>
  <c r="BG852" i="2"/>
  <c r="BF852" i="2"/>
  <c r="T852" i="2"/>
  <c r="R852" i="2"/>
  <c r="P852" i="2"/>
  <c r="BI849" i="2"/>
  <c r="BH849" i="2"/>
  <c r="BG849" i="2"/>
  <c r="BF849" i="2"/>
  <c r="T849" i="2"/>
  <c r="R849" i="2"/>
  <c r="P849" i="2"/>
  <c r="BI846" i="2"/>
  <c r="BH846" i="2"/>
  <c r="BG846" i="2"/>
  <c r="BF846" i="2"/>
  <c r="T846" i="2"/>
  <c r="R846" i="2"/>
  <c r="P846" i="2"/>
  <c r="BI843" i="2"/>
  <c r="BH843" i="2"/>
  <c r="BG843" i="2"/>
  <c r="BF843" i="2"/>
  <c r="T843" i="2"/>
  <c r="R843" i="2"/>
  <c r="P843" i="2"/>
  <c r="BI840" i="2"/>
  <c r="BH840" i="2"/>
  <c r="BG840" i="2"/>
  <c r="BF840" i="2"/>
  <c r="T840" i="2"/>
  <c r="R840" i="2"/>
  <c r="P840" i="2"/>
  <c r="BI837" i="2"/>
  <c r="BH837" i="2"/>
  <c r="BG837" i="2"/>
  <c r="BF837" i="2"/>
  <c r="T837" i="2"/>
  <c r="R837" i="2"/>
  <c r="P837" i="2"/>
  <c r="BI834" i="2"/>
  <c r="BH834" i="2"/>
  <c r="BG834" i="2"/>
  <c r="BF834" i="2"/>
  <c r="T834" i="2"/>
  <c r="R834" i="2"/>
  <c r="P834" i="2"/>
  <c r="BI831" i="2"/>
  <c r="BH831" i="2"/>
  <c r="BG831" i="2"/>
  <c r="BF831" i="2"/>
  <c r="T831" i="2"/>
  <c r="R831" i="2"/>
  <c r="P831" i="2"/>
  <c r="BI828" i="2"/>
  <c r="BH828" i="2"/>
  <c r="BG828" i="2"/>
  <c r="BF828" i="2"/>
  <c r="T828" i="2"/>
  <c r="R828" i="2"/>
  <c r="P828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19" i="2"/>
  <c r="BH819" i="2"/>
  <c r="BG819" i="2"/>
  <c r="BF819" i="2"/>
  <c r="T819" i="2"/>
  <c r="R819" i="2"/>
  <c r="P819" i="2"/>
  <c r="BI816" i="2"/>
  <c r="BH816" i="2"/>
  <c r="BG816" i="2"/>
  <c r="BF816" i="2"/>
  <c r="T816" i="2"/>
  <c r="R816" i="2"/>
  <c r="P816" i="2"/>
  <c r="BI813" i="2"/>
  <c r="BH813" i="2"/>
  <c r="BG813" i="2"/>
  <c r="BF813" i="2"/>
  <c r="T813" i="2"/>
  <c r="R813" i="2"/>
  <c r="P813" i="2"/>
  <c r="BI810" i="2"/>
  <c r="BH810" i="2"/>
  <c r="BG810" i="2"/>
  <c r="BF810" i="2"/>
  <c r="T810" i="2"/>
  <c r="R810" i="2"/>
  <c r="P810" i="2"/>
  <c r="BI807" i="2"/>
  <c r="BH807" i="2"/>
  <c r="BG807" i="2"/>
  <c r="BF807" i="2"/>
  <c r="T807" i="2"/>
  <c r="R807" i="2"/>
  <c r="P807" i="2"/>
  <c r="BI804" i="2"/>
  <c r="BH804" i="2"/>
  <c r="BG804" i="2"/>
  <c r="BF804" i="2"/>
  <c r="T804" i="2"/>
  <c r="R804" i="2"/>
  <c r="P804" i="2"/>
  <c r="BI801" i="2"/>
  <c r="BH801" i="2"/>
  <c r="BG801" i="2"/>
  <c r="BF801" i="2"/>
  <c r="T801" i="2"/>
  <c r="R801" i="2"/>
  <c r="P801" i="2"/>
  <c r="BI798" i="2"/>
  <c r="BH798" i="2"/>
  <c r="BG798" i="2"/>
  <c r="BF798" i="2"/>
  <c r="T798" i="2"/>
  <c r="R798" i="2"/>
  <c r="P798" i="2"/>
  <c r="BI795" i="2"/>
  <c r="BH795" i="2"/>
  <c r="BG795" i="2"/>
  <c r="BF795" i="2"/>
  <c r="T795" i="2"/>
  <c r="R795" i="2"/>
  <c r="P795" i="2"/>
  <c r="BI793" i="2"/>
  <c r="BH793" i="2"/>
  <c r="BG793" i="2"/>
  <c r="BF793" i="2"/>
  <c r="T793" i="2"/>
  <c r="R793" i="2"/>
  <c r="P793" i="2"/>
  <c r="BI791" i="2"/>
  <c r="BH791" i="2"/>
  <c r="BG791" i="2"/>
  <c r="BF791" i="2"/>
  <c r="T791" i="2"/>
  <c r="R791" i="2"/>
  <c r="P791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7" i="2"/>
  <c r="BH777" i="2"/>
  <c r="BG777" i="2"/>
  <c r="BF777" i="2"/>
  <c r="T777" i="2"/>
  <c r="R777" i="2"/>
  <c r="P777" i="2"/>
  <c r="BI775" i="2"/>
  <c r="BH775" i="2"/>
  <c r="BG775" i="2"/>
  <c r="BF775" i="2"/>
  <c r="T775" i="2"/>
  <c r="R775" i="2"/>
  <c r="P775" i="2"/>
  <c r="BI773" i="2"/>
  <c r="BH773" i="2"/>
  <c r="BG773" i="2"/>
  <c r="BF773" i="2"/>
  <c r="T773" i="2"/>
  <c r="R773" i="2"/>
  <c r="P773" i="2"/>
  <c r="BI771" i="2"/>
  <c r="BH771" i="2"/>
  <c r="BG771" i="2"/>
  <c r="BF771" i="2"/>
  <c r="T771" i="2"/>
  <c r="R771" i="2"/>
  <c r="P771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51" i="2"/>
  <c r="BH751" i="2"/>
  <c r="BG751" i="2"/>
  <c r="BF751" i="2"/>
  <c r="T751" i="2"/>
  <c r="R751" i="2"/>
  <c r="P751" i="2"/>
  <c r="BI749" i="2"/>
  <c r="BH749" i="2"/>
  <c r="BG749" i="2"/>
  <c r="BF749" i="2"/>
  <c r="T749" i="2"/>
  <c r="R749" i="2"/>
  <c r="P749" i="2"/>
  <c r="BI747" i="2"/>
  <c r="BH747" i="2"/>
  <c r="BG747" i="2"/>
  <c r="BF747" i="2"/>
  <c r="T747" i="2"/>
  <c r="R747" i="2"/>
  <c r="P747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1" i="2"/>
  <c r="BH741" i="2"/>
  <c r="BG741" i="2"/>
  <c r="BF741" i="2"/>
  <c r="T741" i="2"/>
  <c r="R741" i="2"/>
  <c r="P741" i="2"/>
  <c r="BI739" i="2"/>
  <c r="BH739" i="2"/>
  <c r="BG739" i="2"/>
  <c r="BF739" i="2"/>
  <c r="T739" i="2"/>
  <c r="R739" i="2"/>
  <c r="P739" i="2"/>
  <c r="BI736" i="2"/>
  <c r="BH736" i="2"/>
  <c r="BG736" i="2"/>
  <c r="BF736" i="2"/>
  <c r="T736" i="2"/>
  <c r="R736" i="2"/>
  <c r="P736" i="2"/>
  <c r="BI733" i="2"/>
  <c r="BH733" i="2"/>
  <c r="BG733" i="2"/>
  <c r="BF733" i="2"/>
  <c r="T733" i="2"/>
  <c r="R733" i="2"/>
  <c r="P733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3" i="2"/>
  <c r="BH723" i="2"/>
  <c r="BG723" i="2"/>
  <c r="BF723" i="2"/>
  <c r="T723" i="2"/>
  <c r="R723" i="2"/>
  <c r="P723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7" i="2"/>
  <c r="BH717" i="2"/>
  <c r="BG717" i="2"/>
  <c r="BF717" i="2"/>
  <c r="T717" i="2"/>
  <c r="R717" i="2"/>
  <c r="P717" i="2"/>
  <c r="BI715" i="2"/>
  <c r="BH715" i="2"/>
  <c r="BG715" i="2"/>
  <c r="BF715" i="2"/>
  <c r="T715" i="2"/>
  <c r="R715" i="2"/>
  <c r="P715" i="2"/>
  <c r="BI713" i="2"/>
  <c r="BH713" i="2"/>
  <c r="BG713" i="2"/>
  <c r="BF713" i="2"/>
  <c r="T713" i="2"/>
  <c r="R713" i="2"/>
  <c r="P713" i="2"/>
  <c r="BI711" i="2"/>
  <c r="BH711" i="2"/>
  <c r="BG711" i="2"/>
  <c r="BF711" i="2"/>
  <c r="T711" i="2"/>
  <c r="R711" i="2"/>
  <c r="P711" i="2"/>
  <c r="BI709" i="2"/>
  <c r="BH709" i="2"/>
  <c r="BG709" i="2"/>
  <c r="BF709" i="2"/>
  <c r="T709" i="2"/>
  <c r="R709" i="2"/>
  <c r="P709" i="2"/>
  <c r="BI707" i="2"/>
  <c r="BH707" i="2"/>
  <c r="BG707" i="2"/>
  <c r="BF707" i="2"/>
  <c r="T707" i="2"/>
  <c r="R707" i="2"/>
  <c r="P707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83" i="2"/>
  <c r="BH683" i="2"/>
  <c r="BG683" i="2"/>
  <c r="BF683" i="2"/>
  <c r="T683" i="2"/>
  <c r="R683" i="2"/>
  <c r="P683" i="2"/>
  <c r="BI681" i="2"/>
  <c r="BH681" i="2"/>
  <c r="BG681" i="2"/>
  <c r="BF681" i="2"/>
  <c r="T681" i="2"/>
  <c r="R681" i="2"/>
  <c r="P681" i="2"/>
  <c r="BI679" i="2"/>
  <c r="BH679" i="2"/>
  <c r="BG679" i="2"/>
  <c r="BF679" i="2"/>
  <c r="T679" i="2"/>
  <c r="R679" i="2"/>
  <c r="P679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69" i="2"/>
  <c r="BH669" i="2"/>
  <c r="BG669" i="2"/>
  <c r="BF669" i="2"/>
  <c r="T669" i="2"/>
  <c r="R669" i="2"/>
  <c r="P669" i="2"/>
  <c r="BI667" i="2"/>
  <c r="BH667" i="2"/>
  <c r="BG667" i="2"/>
  <c r="BF667" i="2"/>
  <c r="T667" i="2"/>
  <c r="R667" i="2"/>
  <c r="P667" i="2"/>
  <c r="BI665" i="2"/>
  <c r="BH665" i="2"/>
  <c r="BG665" i="2"/>
  <c r="BF665" i="2"/>
  <c r="T665" i="2"/>
  <c r="R665" i="2"/>
  <c r="P665" i="2"/>
  <c r="BI663" i="2"/>
  <c r="BH663" i="2"/>
  <c r="BG663" i="2"/>
  <c r="BF663" i="2"/>
  <c r="T663" i="2"/>
  <c r="R663" i="2"/>
  <c r="P663" i="2"/>
  <c r="BI661" i="2"/>
  <c r="BH661" i="2"/>
  <c r="BG661" i="2"/>
  <c r="BF661" i="2"/>
  <c r="T661" i="2"/>
  <c r="R661" i="2"/>
  <c r="P661" i="2"/>
  <c r="BI659" i="2"/>
  <c r="BH659" i="2"/>
  <c r="BG659" i="2"/>
  <c r="BF659" i="2"/>
  <c r="T659" i="2"/>
  <c r="R659" i="2"/>
  <c r="P659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0" i="2"/>
  <c r="BH650" i="2"/>
  <c r="BG650" i="2"/>
  <c r="BF650" i="2"/>
  <c r="T650" i="2"/>
  <c r="R650" i="2"/>
  <c r="P650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4" i="2"/>
  <c r="BH614" i="2"/>
  <c r="BG614" i="2"/>
  <c r="BF614" i="2"/>
  <c r="T614" i="2"/>
  <c r="R614" i="2"/>
  <c r="P614" i="2"/>
  <c r="BI611" i="2"/>
  <c r="BH611" i="2"/>
  <c r="BG611" i="2"/>
  <c r="BF611" i="2"/>
  <c r="T611" i="2"/>
  <c r="R611" i="2"/>
  <c r="P611" i="2"/>
  <c r="BI608" i="2"/>
  <c r="BH608" i="2"/>
  <c r="BG608" i="2"/>
  <c r="BF608" i="2"/>
  <c r="T608" i="2"/>
  <c r="R608" i="2"/>
  <c r="P608" i="2"/>
  <c r="BI605" i="2"/>
  <c r="BH605" i="2"/>
  <c r="BG605" i="2"/>
  <c r="BF605" i="2"/>
  <c r="T605" i="2"/>
  <c r="R605" i="2"/>
  <c r="P605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R584" i="2"/>
  <c r="P584" i="2"/>
  <c r="BI581" i="2"/>
  <c r="BH581" i="2"/>
  <c r="BG581" i="2"/>
  <c r="BF581" i="2"/>
  <c r="T581" i="2"/>
  <c r="R581" i="2"/>
  <c r="P581" i="2"/>
  <c r="BI578" i="2"/>
  <c r="BH578" i="2"/>
  <c r="BG578" i="2"/>
  <c r="BF578" i="2"/>
  <c r="T578" i="2"/>
  <c r="R578" i="2"/>
  <c r="P578" i="2"/>
  <c r="BI575" i="2"/>
  <c r="BH575" i="2"/>
  <c r="BG575" i="2"/>
  <c r="BF575" i="2"/>
  <c r="T575" i="2"/>
  <c r="R575" i="2"/>
  <c r="P575" i="2"/>
  <c r="BI572" i="2"/>
  <c r="BH572" i="2"/>
  <c r="BG572" i="2"/>
  <c r="BF572" i="2"/>
  <c r="T572" i="2"/>
  <c r="R572" i="2"/>
  <c r="P572" i="2"/>
  <c r="BI569" i="2"/>
  <c r="BH569" i="2"/>
  <c r="BG569" i="2"/>
  <c r="BF569" i="2"/>
  <c r="T569" i="2"/>
  <c r="R569" i="2"/>
  <c r="P569" i="2"/>
  <c r="BI566" i="2"/>
  <c r="BH566" i="2"/>
  <c r="BG566" i="2"/>
  <c r="BF566" i="2"/>
  <c r="T566" i="2"/>
  <c r="R566" i="2"/>
  <c r="P566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7" i="2"/>
  <c r="BH527" i="2"/>
  <c r="BG527" i="2"/>
  <c r="BF527" i="2"/>
  <c r="T527" i="2"/>
  <c r="R527" i="2"/>
  <c r="P527" i="2"/>
  <c r="BI524" i="2"/>
  <c r="BH524" i="2"/>
  <c r="BG524" i="2"/>
  <c r="BF524" i="2"/>
  <c r="T524" i="2"/>
  <c r="R524" i="2"/>
  <c r="P524" i="2"/>
  <c r="BI521" i="2"/>
  <c r="BH521" i="2"/>
  <c r="BG521" i="2"/>
  <c r="BF521" i="2"/>
  <c r="T521" i="2"/>
  <c r="R521" i="2"/>
  <c r="P521" i="2"/>
  <c r="BI518" i="2"/>
  <c r="BH518" i="2"/>
  <c r="BG518" i="2"/>
  <c r="BF518" i="2"/>
  <c r="T518" i="2"/>
  <c r="R518" i="2"/>
  <c r="P518" i="2"/>
  <c r="BI515" i="2"/>
  <c r="BH515" i="2"/>
  <c r="BG515" i="2"/>
  <c r="BF515" i="2"/>
  <c r="T515" i="2"/>
  <c r="R515" i="2"/>
  <c r="P515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6" i="2"/>
  <c r="BH506" i="2"/>
  <c r="BG506" i="2"/>
  <c r="BF506" i="2"/>
  <c r="T506" i="2"/>
  <c r="R506" i="2"/>
  <c r="P506" i="2"/>
  <c r="BI503" i="2"/>
  <c r="BH503" i="2"/>
  <c r="BG503" i="2"/>
  <c r="BF503" i="2"/>
  <c r="T503" i="2"/>
  <c r="R503" i="2"/>
  <c r="P503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94" i="2"/>
  <c r="BH494" i="2"/>
  <c r="BG494" i="2"/>
  <c r="BF494" i="2"/>
  <c r="T494" i="2"/>
  <c r="R494" i="2"/>
  <c r="P494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J127" i="2"/>
  <c r="F126" i="2"/>
  <c r="F124" i="2"/>
  <c r="E122" i="2"/>
  <c r="J92" i="2"/>
  <c r="F91" i="2"/>
  <c r="F89" i="2"/>
  <c r="E87" i="2"/>
  <c r="J21" i="2"/>
  <c r="E21" i="2"/>
  <c r="J91" i="2" s="1"/>
  <c r="J20" i="2"/>
  <c r="J18" i="2"/>
  <c r="E18" i="2"/>
  <c r="F127" i="2" s="1"/>
  <c r="J17" i="2"/>
  <c r="J12" i="2"/>
  <c r="J124" i="2"/>
  <c r="E7" i="2"/>
  <c r="E120" i="2"/>
  <c r="L90" i="1"/>
  <c r="AM90" i="1"/>
  <c r="AM89" i="1"/>
  <c r="L89" i="1"/>
  <c r="AM87" i="1"/>
  <c r="L87" i="1"/>
  <c r="L85" i="1"/>
  <c r="L84" i="1"/>
  <c r="J2138" i="2"/>
  <c r="J2024" i="2"/>
  <c r="BK1956" i="2"/>
  <c r="BK1807" i="2"/>
  <c r="BK1703" i="2"/>
  <c r="J1590" i="2"/>
  <c r="J1516" i="2"/>
  <c r="BK1320" i="2"/>
  <c r="BK1208" i="2"/>
  <c r="BK1072" i="2"/>
  <c r="BK980" i="2"/>
  <c r="BK922" i="2"/>
  <c r="BK867" i="2"/>
  <c r="J804" i="2"/>
  <c r="BK674" i="2"/>
  <c r="J617" i="2"/>
  <c r="J584" i="2"/>
  <c r="BK464" i="2"/>
  <c r="BK242" i="2"/>
  <c r="J151" i="2"/>
  <c r="BK2126" i="2"/>
  <c r="J2086" i="2"/>
  <c r="J1966" i="2"/>
  <c r="BK1811" i="2"/>
  <c r="J1564" i="2"/>
  <c r="BK1512" i="2"/>
  <c r="J1292" i="2"/>
  <c r="BK1034" i="2"/>
  <c r="BK777" i="2"/>
  <c r="J745" i="2"/>
  <c r="J701" i="2"/>
  <c r="BK527" i="2"/>
  <c r="BK452" i="2"/>
  <c r="BK382" i="2"/>
  <c r="BK369" i="2"/>
  <c r="J226" i="2"/>
  <c r="BK151" i="2"/>
  <c r="BK2058" i="2"/>
  <c r="J1835" i="2"/>
  <c r="BK1767" i="2"/>
  <c r="BK1600" i="2"/>
  <c r="BK1481" i="2"/>
  <c r="J1194" i="2"/>
  <c r="J1042" i="2"/>
  <c r="BK846" i="2"/>
  <c r="J663" i="2"/>
  <c r="J466" i="2"/>
  <c r="J397" i="2"/>
  <c r="BK2250" i="2"/>
  <c r="J2186" i="2"/>
  <c r="J2064" i="2"/>
  <c r="J2006" i="2"/>
  <c r="BK1867" i="2"/>
  <c r="J1770" i="2"/>
  <c r="J1690" i="2"/>
  <c r="J1600" i="2"/>
  <c r="BK1380" i="2"/>
  <c r="BK1162" i="2"/>
  <c r="BK1051" i="2"/>
  <c r="BK960" i="2"/>
  <c r="BK834" i="2"/>
  <c r="BK705" i="2"/>
  <c r="BK548" i="2"/>
  <c r="BK412" i="2"/>
  <c r="J146" i="2"/>
  <c r="BK2361" i="2"/>
  <c r="BK2321" i="2"/>
  <c r="J2280" i="2"/>
  <c r="J2250" i="2"/>
  <c r="BK2218" i="2"/>
  <c r="BK2166" i="2"/>
  <c r="BK1938" i="2"/>
  <c r="J1783" i="2"/>
  <c r="J1626" i="2"/>
  <c r="J1520" i="2"/>
  <c r="J1499" i="2"/>
  <c r="BK1415" i="2"/>
  <c r="J1220" i="2"/>
  <c r="J1124" i="2"/>
  <c r="J1054" i="2"/>
  <c r="J902" i="2"/>
  <c r="BK779" i="2"/>
  <c r="J614" i="2"/>
  <c r="J454" i="2"/>
  <c r="J2218" i="2"/>
  <c r="BK2194" i="2"/>
  <c r="BK2172" i="2"/>
  <c r="J2156" i="2"/>
  <c r="BK1990" i="2"/>
  <c r="J1899" i="2"/>
  <c r="BK1646" i="2"/>
  <c r="J1620" i="2"/>
  <c r="BK1540" i="2"/>
  <c r="BK1466" i="2"/>
  <c r="BK1312" i="2"/>
  <c r="BK1190" i="2"/>
  <c r="BK1096" i="2"/>
  <c r="BK995" i="2"/>
  <c r="BK954" i="2"/>
  <c r="BK861" i="2"/>
  <c r="J767" i="2"/>
  <c r="J705" i="2"/>
  <c r="J661" i="2"/>
  <c r="J551" i="2"/>
  <c r="BK408" i="2"/>
  <c r="J309" i="2"/>
  <c r="J252" i="2"/>
  <c r="BK138" i="2"/>
  <c r="J2206" i="2"/>
  <c r="BK2118" i="2"/>
  <c r="BK2044" i="2"/>
  <c r="BK1998" i="2"/>
  <c r="BK1934" i="2"/>
  <c r="BK1893" i="2"/>
  <c r="BK1853" i="2"/>
  <c r="J1720" i="2"/>
  <c r="J1580" i="2"/>
  <c r="BK1514" i="2"/>
  <c r="J1314" i="2"/>
  <c r="BK1202" i="2"/>
  <c r="J1111" i="2"/>
  <c r="BK948" i="2"/>
  <c r="J733" i="2"/>
  <c r="J699" i="2"/>
  <c r="BK626" i="2"/>
  <c r="J563" i="2"/>
  <c r="J506" i="2"/>
  <c r="J341" i="2"/>
  <c r="J250" i="2"/>
  <c r="BK176" i="2"/>
  <c r="BK2385" i="2"/>
  <c r="BK2358" i="2"/>
  <c r="BK2314" i="2"/>
  <c r="BK2254" i="2"/>
  <c r="BK2240" i="2"/>
  <c r="J2216" i="2"/>
  <c r="BK2210" i="2"/>
  <c r="BK2154" i="2"/>
  <c r="BK2070" i="2"/>
  <c r="BK1976" i="2"/>
  <c r="BK1885" i="2"/>
  <c r="BK1815" i="2"/>
  <c r="BK1793" i="2"/>
  <c r="J1709" i="2"/>
  <c r="J1672" i="2"/>
  <c r="J1656" i="2"/>
  <c r="BK1590" i="2"/>
  <c r="J1536" i="2"/>
  <c r="BK1404" i="2"/>
  <c r="J1306" i="2"/>
  <c r="BK1260" i="2"/>
  <c r="J1214" i="2"/>
  <c r="J971" i="2"/>
  <c r="J810" i="2"/>
  <c r="J530" i="2"/>
  <c r="J394" i="2"/>
  <c r="J335" i="2"/>
  <c r="J2046" i="2"/>
  <c r="BK1795" i="2"/>
  <c r="BK1682" i="2"/>
  <c r="BK1630" i="2"/>
  <c r="J1457" i="2"/>
  <c r="J1395" i="2"/>
  <c r="J1320" i="2"/>
  <c r="J1222" i="2"/>
  <c r="BK1210" i="2"/>
  <c r="BK1129" i="2"/>
  <c r="BK819" i="2"/>
  <c r="J632" i="2"/>
  <c r="BK560" i="2"/>
  <c r="BK494" i="2"/>
  <c r="J270" i="2"/>
  <c r="J188" i="2"/>
  <c r="BK2418" i="2"/>
  <c r="BK2390" i="2"/>
  <c r="BK2372" i="2"/>
  <c r="BK2291" i="2"/>
  <c r="J2210" i="2"/>
  <c r="J2190" i="2"/>
  <c r="J2146" i="2"/>
  <c r="J2020" i="2"/>
  <c r="J1960" i="2"/>
  <c r="BK1916" i="2"/>
  <c r="J1833" i="2"/>
  <c r="J1807" i="2"/>
  <c r="BK1722" i="2"/>
  <c r="J1530" i="2"/>
  <c r="J1431" i="2"/>
  <c r="BK1365" i="2"/>
  <c r="BK1126" i="2"/>
  <c r="BK168" i="2"/>
  <c r="J2434" i="2"/>
  <c r="BK2412" i="2"/>
  <c r="J2392" i="2"/>
  <c r="J2318" i="2"/>
  <c r="J2236" i="2"/>
  <c r="BK2116" i="2"/>
  <c r="BK2002" i="2"/>
  <c r="J1799" i="2"/>
  <c r="BK1694" i="2"/>
  <c r="J1610" i="2"/>
  <c r="BK1530" i="2"/>
  <c r="BK1347" i="2"/>
  <c r="J1278" i="2"/>
  <c r="BK1196" i="2"/>
  <c r="J1075" i="2"/>
  <c r="J946" i="2"/>
  <c r="J783" i="2"/>
  <c r="J665" i="2"/>
  <c r="J491" i="2"/>
  <c r="BK290" i="2"/>
  <c r="BK142" i="2"/>
  <c r="BK2343" i="2"/>
  <c r="BK2312" i="2"/>
  <c r="J2296" i="2"/>
  <c r="BK2224" i="2"/>
  <c r="BK2032" i="2"/>
  <c r="BK1986" i="2"/>
  <c r="J1847" i="2"/>
  <c r="BK1773" i="2"/>
  <c r="J1682" i="2"/>
  <c r="BK1602" i="2"/>
  <c r="J1490" i="2"/>
  <c r="J1039" i="2"/>
  <c r="BK912" i="2"/>
  <c r="BK687" i="2"/>
  <c r="BK584" i="2"/>
  <c r="BK373" i="2"/>
  <c r="BK344" i="2"/>
  <c r="BK275" i="2"/>
  <c r="BK166" i="2"/>
  <c r="BK164" i="3"/>
  <c r="J192" i="3"/>
  <c r="BK156" i="3"/>
  <c r="J121" i="3"/>
  <c r="J184" i="3"/>
  <c r="J206" i="3"/>
  <c r="J180" i="3"/>
  <c r="J141" i="3"/>
  <c r="BK123" i="3"/>
  <c r="BK178" i="3"/>
  <c r="BK2102" i="2"/>
  <c r="J1962" i="2"/>
  <c r="BK1940" i="2"/>
  <c r="J1803" i="2"/>
  <c r="J1706" i="2"/>
  <c r="J1606" i="2"/>
  <c r="J1350" i="2"/>
  <c r="BK1256" i="2"/>
  <c r="BK1186" i="2"/>
  <c r="BK1087" i="2"/>
  <c r="BK1028" i="2"/>
  <c r="J952" i="2"/>
  <c r="BK896" i="2"/>
  <c r="J849" i="2"/>
  <c r="J743" i="2"/>
  <c r="BK644" i="2"/>
  <c r="BK524" i="2"/>
  <c r="BK270" i="2"/>
  <c r="J232" i="2"/>
  <c r="J164" i="2"/>
  <c r="BK2148" i="2"/>
  <c r="BK2094" i="2"/>
  <c r="J1930" i="2"/>
  <c r="J1817" i="2"/>
  <c r="J1638" i="2"/>
  <c r="J1562" i="2"/>
  <c r="BK1490" i="2"/>
  <c r="J1294" i="2"/>
  <c r="BK1138" i="2"/>
  <c r="J983" i="2"/>
  <c r="BK878" i="2"/>
  <c r="BK723" i="2"/>
  <c r="BK638" i="2"/>
  <c r="J512" i="2"/>
  <c r="J287" i="2"/>
  <c r="J138" i="2"/>
  <c r="BK2354" i="2"/>
  <c r="BK2325" i="2"/>
  <c r="BK2288" i="2"/>
  <c r="BK2270" i="2"/>
  <c r="BK2180" i="2"/>
  <c r="J2022" i="2"/>
  <c r="BK1787" i="2"/>
  <c r="BK1656" i="2"/>
  <c r="BK1554" i="2"/>
  <c r="BK1478" i="2"/>
  <c r="BK1308" i="2"/>
  <c r="J1170" i="2"/>
  <c r="J1105" i="2"/>
  <c r="BK1042" i="2"/>
  <c r="J934" i="2"/>
  <c r="BK852" i="2"/>
  <c r="J578" i="2"/>
  <c r="BK416" i="2"/>
  <c r="BK240" i="2"/>
  <c r="J158" i="2"/>
  <c r="BK2212" i="2"/>
  <c r="BK2186" i="2"/>
  <c r="BK2158" i="2"/>
  <c r="BK1996" i="2"/>
  <c r="J1978" i="2"/>
  <c r="J1877" i="2"/>
  <c r="J1761" i="2"/>
  <c r="BK1648" i="2"/>
  <c r="J1630" i="2"/>
  <c r="BK1508" i="2"/>
  <c r="BK1353" i="2"/>
  <c r="J1288" i="2"/>
  <c r="BK1153" i="2"/>
  <c r="J1063" i="2"/>
  <c r="J989" i="2"/>
  <c r="BK916" i="2"/>
  <c r="BK822" i="2"/>
  <c r="J719" i="2"/>
  <c r="J687" i="2"/>
  <c r="BK581" i="2"/>
  <c r="J434" i="2"/>
  <c r="BK394" i="2"/>
  <c r="BK323" i="2"/>
  <c r="BK266" i="2"/>
  <c r="J228" i="2"/>
  <c r="BK2230" i="2"/>
  <c r="J2170" i="2"/>
  <c r="J2060" i="2"/>
  <c r="BK1960" i="2"/>
  <c r="J1908" i="2"/>
  <c r="BK1847" i="2"/>
  <c r="J1732" i="2"/>
  <c r="BK1584" i="2"/>
  <c r="BK1475" i="2"/>
  <c r="J1206" i="2"/>
  <c r="BK1102" i="2"/>
  <c r="BK950" i="2"/>
  <c r="J867" i="2"/>
  <c r="J819" i="2"/>
  <c r="BK725" i="2"/>
  <c r="BK689" i="2"/>
  <c r="BK593" i="2"/>
  <c r="J539" i="2"/>
  <c r="BK397" i="2"/>
  <c r="BK335" i="2"/>
  <c r="BK252" i="2"/>
  <c r="BK1692" i="2"/>
  <c r="BK1344" i="2"/>
  <c r="J1276" i="2"/>
  <c r="J1226" i="2"/>
  <c r="J1019" i="2"/>
  <c r="J890" i="2"/>
  <c r="J739" i="2"/>
  <c r="BK350" i="2"/>
  <c r="J248" i="2"/>
  <c r="J2072" i="2"/>
  <c r="J1948" i="2"/>
  <c r="BK1825" i="2"/>
  <c r="BK1598" i="2"/>
  <c r="J1448" i="2"/>
  <c r="J1407" i="2"/>
  <c r="J1329" i="2"/>
  <c r="J1274" i="2"/>
  <c r="J1228" i="2"/>
  <c r="BK1090" i="2"/>
  <c r="BK765" i="2"/>
  <c r="BK599" i="2"/>
  <c r="J369" i="2"/>
  <c r="J197" i="2"/>
  <c r="J2414" i="2"/>
  <c r="J2385" i="2"/>
  <c r="J2356" i="2"/>
  <c r="J2306" i="2"/>
  <c r="J2198" i="2"/>
  <c r="J2142" i="2"/>
  <c r="J1990" i="2"/>
  <c r="J1940" i="2"/>
  <c r="J1881" i="2"/>
  <c r="J1813" i="2"/>
  <c r="BK1730" i="2"/>
  <c r="J1532" i="2"/>
  <c r="BK1425" i="2"/>
  <c r="J1310" i="2"/>
  <c r="J1078" i="2"/>
  <c r="J968" i="2"/>
  <c r="J910" i="2"/>
  <c r="J777" i="2"/>
  <c r="J635" i="2"/>
  <c r="J452" i="2"/>
  <c r="J275" i="2"/>
  <c r="J170" i="2"/>
  <c r="J133" i="2"/>
  <c r="BK2426" i="2"/>
  <c r="J2400" i="2"/>
  <c r="J2378" i="2"/>
  <c r="J1676" i="2"/>
  <c r="BK1548" i="2"/>
  <c r="BK1374" i="2"/>
  <c r="J1260" i="2"/>
  <c r="J1216" i="2"/>
  <c r="BK1066" i="2"/>
  <c r="BK813" i="2"/>
  <c r="BK759" i="2"/>
  <c r="J400" i="2"/>
  <c r="BK2363" i="2"/>
  <c r="BK2337" i="2"/>
  <c r="BK2298" i="2"/>
  <c r="BK2264" i="2"/>
  <c r="BK2182" i="2"/>
  <c r="J1988" i="2"/>
  <c r="J1942" i="2"/>
  <c r="J1901" i="2"/>
  <c r="J1789" i="2"/>
  <c r="BK1736" i="2"/>
  <c r="J1540" i="2"/>
  <c r="BK1431" i="2"/>
  <c r="BK1329" i="2"/>
  <c r="BK1284" i="2"/>
  <c r="J1244" i="2"/>
  <c r="BK1188" i="2"/>
  <c r="BK1105" i="2"/>
  <c r="BK992" i="2"/>
  <c r="J916" i="2"/>
  <c r="J753" i="2"/>
  <c r="BK611" i="2"/>
  <c r="BK419" i="2"/>
  <c r="J311" i="2"/>
  <c r="BK226" i="2"/>
  <c r="BK131" i="3"/>
  <c r="BK151" i="3"/>
  <c r="J264" i="2"/>
  <c r="J2212" i="2"/>
  <c r="J2172" i="2"/>
  <c r="J2100" i="2"/>
  <c r="BK2052" i="2"/>
  <c r="BK1962" i="2"/>
  <c r="BK1901" i="2"/>
  <c r="J1815" i="2"/>
  <c r="J1616" i="2"/>
  <c r="J1518" i="2"/>
  <c r="J1392" i="2"/>
  <c r="J1153" i="2"/>
  <c r="BK904" i="2"/>
  <c r="J822" i="2"/>
  <c r="J703" i="2"/>
  <c r="BK671" i="2"/>
  <c r="J468" i="2"/>
  <c r="BK320" i="2"/>
  <c r="J192" i="2"/>
  <c r="J2398" i="2"/>
  <c r="BK2318" i="2"/>
  <c r="J2264" i="2"/>
  <c r="J1712" i="2"/>
  <c r="BK1469" i="2"/>
  <c r="BK1362" i="2"/>
  <c r="BK1290" i="2"/>
  <c r="BK1230" i="2"/>
  <c r="BK956" i="2"/>
  <c r="BK791" i="2"/>
  <c r="J503" i="2"/>
  <c r="J448" i="2"/>
  <c r="BK353" i="2"/>
  <c r="J2110" i="2"/>
  <c r="BK1859" i="2"/>
  <c r="J1750" i="2"/>
  <c r="BK1666" i="2"/>
  <c r="BK1516" i="2"/>
  <c r="J1418" i="2"/>
  <c r="BK1316" i="2"/>
  <c r="J1246" i="2"/>
  <c r="BK1192" i="2"/>
  <c r="BK989" i="2"/>
  <c r="BK783" i="2"/>
  <c r="J557" i="2"/>
  <c r="BK480" i="2"/>
  <c r="J258" i="2"/>
  <c r="BK154" i="2"/>
  <c r="J2412" i="2"/>
  <c r="BK2365" i="2"/>
  <c r="J2329" i="2"/>
  <c r="BK2252" i="2"/>
  <c r="J2194" i="2"/>
  <c r="BK2086" i="2"/>
  <c r="J2010" i="2"/>
  <c r="J1952" i="2"/>
  <c r="BK1912" i="2"/>
  <c r="J1857" i="2"/>
  <c r="J1767" i="2"/>
  <c r="BK1594" i="2"/>
  <c r="BK1496" i="2"/>
  <c r="J1174" i="2"/>
  <c r="J1028" i="2"/>
  <c r="J912" i="2"/>
  <c r="J861" i="2"/>
  <c r="J751" i="2"/>
  <c r="BK575" i="2"/>
  <c r="BK362" i="2"/>
  <c r="BK178" i="2"/>
  <c r="BK2440" i="2"/>
  <c r="J2430" i="2"/>
  <c r="BK2414" i="2"/>
  <c r="BK2370" i="2"/>
  <c r="BK2266" i="2"/>
  <c r="BK2106" i="2"/>
  <c r="J2012" i="2"/>
  <c r="J1916" i="2"/>
  <c r="BK1720" i="2"/>
  <c r="BK1686" i="2"/>
  <c r="J1618" i="2"/>
  <c r="J1524" i="2"/>
  <c r="BK1371" i="2"/>
  <c r="J1290" i="2"/>
  <c r="BK1250" i="2"/>
  <c r="BK1124" i="2"/>
  <c r="BK932" i="2"/>
  <c r="J769" i="2"/>
  <c r="BK545" i="2"/>
  <c r="J446" i="2"/>
  <c r="J218" i="2"/>
  <c r="BK2341" i="2"/>
  <c r="J2272" i="2"/>
  <c r="BK2200" i="2"/>
  <c r="BK2026" i="2"/>
  <c r="J1928" i="2"/>
  <c r="J1867" i="2"/>
  <c r="BK1777" i="2"/>
  <c r="J1674" i="2"/>
  <c r="J1566" i="2"/>
  <c r="BK1428" i="2"/>
  <c r="J1344" i="2"/>
  <c r="BK1296" i="2"/>
  <c r="BK1254" i="2"/>
  <c r="BK1198" i="2"/>
  <c r="J1166" i="2"/>
  <c r="J1057" i="2"/>
  <c r="BK942" i="2"/>
  <c r="BK773" i="2"/>
  <c r="J656" i="2"/>
  <c r="BK563" i="2"/>
  <c r="BK341" i="2"/>
  <c r="J266" i="2"/>
  <c r="BK182" i="2"/>
  <c r="BK141" i="3"/>
  <c r="J196" i="3"/>
  <c r="BK198" i="3"/>
  <c r="J129" i="3"/>
  <c r="BK189" i="3"/>
  <c r="BK135" i="3"/>
  <c r="BK160" i="3"/>
  <c r="BK2134" i="2"/>
  <c r="J1994" i="2"/>
  <c r="J1918" i="2"/>
  <c r="BK1748" i="2"/>
  <c r="J1644" i="2"/>
  <c r="BK1580" i="2"/>
  <c r="J1341" i="2"/>
  <c r="BK1236" i="2"/>
  <c r="BK1122" i="2"/>
  <c r="BK1031" i="2"/>
  <c r="BK1010" i="2"/>
  <c r="BK944" i="2"/>
  <c r="BK906" i="2"/>
  <c r="BK888" i="2"/>
  <c r="BK736" i="2"/>
  <c r="J647" i="2"/>
  <c r="BK536" i="2"/>
  <c r="BK379" i="2"/>
  <c r="J180" i="2"/>
  <c r="J2154" i="2"/>
  <c r="BK2110" i="2"/>
  <c r="J2036" i="2"/>
  <c r="BK1958" i="2"/>
  <c r="J1912" i="2"/>
  <c r="J1703" i="2"/>
  <c r="BK1324" i="2"/>
  <c r="J886" i="2"/>
  <c r="J765" i="2"/>
  <c r="BK719" i="2"/>
  <c r="J524" i="2"/>
  <c r="BK432" i="2"/>
  <c r="J376" i="2"/>
  <c r="J240" i="2"/>
  <c r="J186" i="2"/>
  <c r="BK2090" i="2"/>
  <c r="BK1879" i="2"/>
  <c r="J1756" i="2"/>
  <c r="J1654" i="2"/>
  <c r="J1576" i="2"/>
  <c r="BK1166" i="2"/>
  <c r="BK884" i="2"/>
  <c r="BK691" i="2"/>
  <c r="J527" i="2"/>
  <c r="J440" i="2"/>
  <c r="BK281" i="2"/>
  <c r="BK2226" i="2"/>
  <c r="BK1420" i="2"/>
  <c r="J1176" i="2"/>
  <c r="BK1069" i="2"/>
  <c r="BK900" i="2"/>
  <c r="J864" i="2"/>
  <c r="J715" i="2"/>
  <c r="J620" i="2"/>
  <c r="BK428" i="2"/>
  <c r="J182" i="2"/>
  <c r="BK2387" i="2"/>
  <c r="BK2331" i="2"/>
  <c r="BK2286" i="2"/>
  <c r="J2252" i="2"/>
  <c r="BK2208" i="2"/>
  <c r="BK2096" i="2"/>
  <c r="J1865" i="2"/>
  <c r="BK1728" i="2"/>
  <c r="BK1560" i="2"/>
  <c r="J1460" i="2"/>
  <c r="J1312" i="2"/>
  <c r="J1168" i="2"/>
  <c r="J1114" i="2"/>
  <c r="J1051" i="2"/>
  <c r="J920" i="2"/>
  <c r="J685" i="2"/>
  <c r="J474" i="2"/>
  <c r="BK284" i="2"/>
  <c r="BK2242" i="2"/>
  <c r="J2166" i="2"/>
  <c r="BK2136" i="2"/>
  <c r="J2068" i="2"/>
  <c r="BK926" i="2"/>
  <c r="BK828" i="2"/>
  <c r="BK721" i="2"/>
  <c r="BK653" i="2"/>
  <c r="BK506" i="2"/>
  <c r="J412" i="2"/>
  <c r="BK314" i="2"/>
  <c r="J260" i="2"/>
  <c r="J154" i="2"/>
  <c r="J2202" i="2"/>
  <c r="BK2140" i="2"/>
  <c r="BK2066" i="2"/>
  <c r="BK2008" i="2"/>
  <c r="J1837" i="2"/>
  <c r="J1684" i="2"/>
  <c r="BK1536" i="2"/>
  <c r="J1232" i="2"/>
  <c r="J1036" i="2"/>
  <c r="J834" i="2"/>
  <c r="BK709" i="2"/>
  <c r="J681" i="2"/>
  <c r="BK551" i="2"/>
  <c r="BK347" i="2"/>
  <c r="J304" i="2"/>
  <c r="J236" i="2"/>
  <c r="BK2402" i="2"/>
  <c r="J2354" i="2"/>
  <c r="J2270" i="2"/>
  <c r="BK617" i="2"/>
  <c r="J262" i="2"/>
  <c r="J2426" i="2"/>
  <c r="BK2410" i="2"/>
  <c r="BK2383" i="2"/>
  <c r="J2341" i="2"/>
  <c r="BK2274" i="2"/>
  <c r="J2204" i="2"/>
  <c r="J2152" i="2"/>
  <c r="BK2014" i="2"/>
  <c r="J1972" i="2"/>
  <c r="BK1920" i="2"/>
  <c r="BK1855" i="2"/>
  <c r="J1773" i="2"/>
  <c r="J1678" i="2"/>
  <c r="BK1566" i="2"/>
  <c r="BK1454" i="2"/>
  <c r="BK1368" i="2"/>
  <c r="J1122" i="2"/>
  <c r="J960" i="2"/>
  <c r="J878" i="2"/>
  <c r="BK849" i="2"/>
  <c r="BK677" i="2"/>
  <c r="J497" i="2"/>
  <c r="J403" i="2"/>
  <c r="BK190" i="2"/>
  <c r="J2436" i="2"/>
  <c r="J2418" i="2"/>
  <c r="J2410" i="2"/>
  <c r="J2383" i="2"/>
  <c r="J2339" i="2"/>
  <c r="BK2276" i="2"/>
  <c r="BK2146" i="2"/>
  <c r="J2084" i="2"/>
  <c r="BK1992" i="2"/>
  <c r="J1914" i="2"/>
  <c r="BK1883" i="2"/>
  <c r="BK793" i="2"/>
  <c r="J669" i="2"/>
  <c r="BK500" i="2"/>
  <c r="BK367" i="2"/>
  <c r="J314" i="2"/>
  <c r="BK304" i="2"/>
  <c r="BK224" i="2"/>
  <c r="BK156" i="2"/>
  <c r="BK129" i="3"/>
  <c r="J182" i="3"/>
  <c r="BK127" i="3"/>
  <c r="J178" i="3"/>
  <c r="J137" i="3"/>
  <c r="BK194" i="3"/>
  <c r="J164" i="3"/>
  <c r="J131" i="3"/>
  <c r="BK119" i="3"/>
  <c r="J158" i="3"/>
  <c r="BK2088" i="2"/>
  <c r="J2032" i="2"/>
  <c r="J1934" i="2"/>
  <c r="J1746" i="2"/>
  <c r="BK1660" i="2"/>
  <c r="J1574" i="2"/>
  <c r="BK1335" i="2"/>
  <c r="BK1224" i="2"/>
  <c r="J1084" i="2"/>
  <c r="J992" i="2"/>
  <c r="BK902" i="2"/>
  <c r="J880" i="2"/>
  <c r="BK769" i="2"/>
  <c r="BK665" i="2"/>
  <c r="BK554" i="2"/>
  <c r="J416" i="2"/>
  <c r="BK260" i="2"/>
  <c r="J200" i="2"/>
  <c r="J2136" i="2"/>
  <c r="J2016" i="2"/>
  <c r="BK1954" i="2"/>
  <c r="BK1819" i="2"/>
  <c r="BK1636" i="2"/>
  <c r="BK1576" i="2"/>
  <c r="BK1550" i="2"/>
  <c r="J1478" i="2"/>
  <c r="BK1212" i="2"/>
  <c r="BK775" i="2"/>
  <c r="J727" i="2"/>
  <c r="BK650" i="2"/>
  <c r="BK482" i="2"/>
  <c r="BK434" i="2"/>
  <c r="J379" i="2"/>
  <c r="J367" i="2"/>
  <c r="BK197" i="2"/>
  <c r="J2120" i="2"/>
  <c r="J1863" i="2"/>
  <c r="J1793" i="2"/>
  <c r="J1624" i="2"/>
  <c r="BK1526" i="2"/>
  <c r="J1404" i="2"/>
  <c r="J1147" i="2"/>
  <c r="BK936" i="2"/>
  <c r="J763" i="2"/>
  <c r="J650" i="2"/>
  <c r="BK596" i="2"/>
  <c r="J773" i="2"/>
  <c r="J419" i="2"/>
  <c r="J184" i="2"/>
  <c r="J2361" i="2"/>
  <c r="J2325" i="2"/>
  <c r="J2284" i="2"/>
  <c r="J2096" i="2"/>
  <c r="BK2040" i="2"/>
  <c r="BK1984" i="2"/>
  <c r="BK1972" i="2"/>
  <c r="BK1873" i="2"/>
  <c r="J1744" i="2"/>
  <c r="J1670" i="2"/>
  <c r="J1546" i="2"/>
  <c r="BK1440" i="2"/>
  <c r="J1383" i="2"/>
  <c r="BK1341" i="2"/>
  <c r="BK1300" i="2"/>
  <c r="J1256" i="2"/>
  <c r="J1224" i="2"/>
  <c r="BK1194" i="2"/>
  <c r="BK1118" i="2"/>
  <c r="J1096" i="2"/>
  <c r="BK1016" i="2"/>
  <c r="J950" i="2"/>
  <c r="J771" i="2"/>
  <c r="BK641" i="2"/>
  <c r="J442" i="2"/>
  <c r="J359" i="2"/>
  <c r="J317" i="2"/>
  <c r="J230" i="2"/>
  <c r="AS94" i="1"/>
  <c r="J162" i="3"/>
  <c r="J154" i="3"/>
  <c r="J139" i="3"/>
  <c r="BK121" i="3"/>
  <c r="J1013" i="2"/>
  <c r="BK843" i="2"/>
  <c r="BK590" i="2"/>
  <c r="J294" i="2"/>
  <c r="BK162" i="2"/>
  <c r="BK2098" i="2"/>
  <c r="BK1877" i="2"/>
  <c r="J1484" i="2"/>
  <c r="BK1180" i="2"/>
  <c r="BK771" i="2"/>
  <c r="BK733" i="2"/>
  <c r="BK697" i="2"/>
  <c r="BK542" i="2"/>
  <c r="J458" i="2"/>
  <c r="BK388" i="2"/>
  <c r="BK371" i="2"/>
  <c r="J290" i="2"/>
  <c r="BK206" i="2"/>
  <c r="BK2092" i="2"/>
  <c r="BK1932" i="2"/>
  <c r="BK1829" i="2"/>
  <c r="BK1791" i="2"/>
  <c r="BK1715" i="2"/>
  <c r="J1582" i="2"/>
  <c r="BK1444" i="2"/>
  <c r="J1218" i="2"/>
  <c r="J1108" i="2"/>
  <c r="BK930" i="2"/>
  <c r="BK816" i="2"/>
  <c r="BK745" i="2"/>
  <c r="BK629" i="2"/>
  <c r="BK458" i="2"/>
  <c r="BK186" i="2"/>
  <c r="J2196" i="2"/>
  <c r="BK2142" i="2"/>
  <c r="J2040" i="2"/>
  <c r="BK2000" i="2"/>
  <c r="BK1835" i="2"/>
  <c r="BK1744" i="2"/>
  <c r="J1646" i="2"/>
  <c r="J1604" i="2"/>
  <c r="J1544" i="2"/>
  <c r="BK1377" i="2"/>
  <c r="BK1238" i="2"/>
  <c r="J1093" i="2"/>
  <c r="BK1004" i="2"/>
  <c r="J906" i="2"/>
  <c r="J840" i="2"/>
  <c r="J711" i="2"/>
  <c r="BK635" i="2"/>
  <c r="BK491" i="2"/>
  <c r="J203" i="2"/>
  <c r="BK144" i="2"/>
  <c r="BK2352" i="2"/>
  <c r="BK2302" i="2"/>
  <c r="BK2262" i="2"/>
  <c r="J2200" i="2"/>
  <c r="J2118" i="2"/>
  <c r="BK2068" i="2"/>
  <c r="J1936" i="2"/>
  <c r="J1748" i="2"/>
  <c r="J1612" i="2"/>
  <c r="BK1538" i="2"/>
  <c r="J1510" i="2"/>
  <c r="J1454" i="2"/>
  <c r="J1389" i="2"/>
  <c r="BK1174" i="2"/>
  <c r="J1126" i="2"/>
  <c r="BK1108" i="2"/>
  <c r="J1066" i="2"/>
  <c r="BK1013" i="2"/>
  <c r="BK968" i="2"/>
  <c r="J689" i="2"/>
  <c r="J566" i="2"/>
  <c r="J470" i="2"/>
  <c r="J408" i="2"/>
  <c r="BK220" i="2"/>
  <c r="BK2222" i="2"/>
  <c r="BK2188" i="2"/>
  <c r="J2042" i="2"/>
  <c r="J1992" i="2"/>
  <c r="J1950" i="2"/>
  <c r="BK1821" i="2"/>
  <c r="BK1732" i="2"/>
  <c r="J1640" i="2"/>
  <c r="J1560" i="2"/>
  <c r="J1522" i="2"/>
  <c r="J1442" i="2"/>
  <c r="BK1302" i="2"/>
  <c r="J1172" i="2"/>
  <c r="BK1057" i="2"/>
  <c r="J977" i="2"/>
  <c r="J894" i="2"/>
  <c r="J852" i="2"/>
  <c r="BK727" i="2"/>
  <c r="BK715" i="2"/>
  <c r="BK701" i="2"/>
  <c r="BK681" i="2"/>
  <c r="BK578" i="2"/>
  <c r="J462" i="2"/>
  <c r="J414" i="2"/>
  <c r="BK338" i="2"/>
  <c r="BK258" i="2"/>
  <c r="J156" i="2"/>
  <c r="BK2228" i="2"/>
  <c r="BK2192" i="2"/>
  <c r="J2114" i="2"/>
  <c r="J2014" i="2"/>
  <c r="BK1950" i="2"/>
  <c r="J1922" i="2"/>
  <c r="BK1887" i="2"/>
  <c r="J1787" i="2"/>
  <c r="BK1626" i="2"/>
  <c r="J1570" i="2"/>
  <c r="BK1407" i="2"/>
  <c r="J1282" i="2"/>
  <c r="J1190" i="2"/>
  <c r="J1087" i="2"/>
  <c r="BK890" i="2"/>
  <c r="BK807" i="2"/>
  <c r="J707" i="2"/>
  <c r="BK605" i="2"/>
  <c r="J581" i="2"/>
  <c r="J480" i="2"/>
  <c r="BK332" i="2"/>
  <c r="J254" i="2"/>
  <c r="J220" i="2"/>
  <c r="J168" i="2"/>
  <c r="J2365" i="2"/>
  <c r="BK2316" i="2"/>
  <c r="J2288" i="2"/>
  <c r="J2244" i="2"/>
  <c r="J2222" i="2"/>
  <c r="J2162" i="2"/>
  <c r="J2134" i="2"/>
  <c r="BK2056" i="2"/>
  <c r="J1903" i="2"/>
  <c r="J1823" i="2"/>
  <c r="J1754" i="2"/>
  <c r="BK1674" i="2"/>
  <c r="J1622" i="2"/>
  <c r="BK1588" i="2"/>
  <c r="BK1493" i="2"/>
  <c r="J1377" i="2"/>
  <c r="J1296" i="2"/>
  <c r="BK1274" i="2"/>
  <c r="BK1234" i="2"/>
  <c r="J1045" i="2"/>
  <c r="BK908" i="2"/>
  <c r="J785" i="2"/>
  <c r="BK515" i="2"/>
  <c r="J456" i="2"/>
  <c r="J362" i="2"/>
  <c r="BK309" i="2"/>
  <c r="BK294" i="2"/>
  <c r="BK2114" i="2"/>
  <c r="BK2012" i="2"/>
  <c r="J1831" i="2"/>
  <c r="J1686" i="2"/>
  <c r="BK1586" i="2"/>
  <c r="J1444" i="2"/>
  <c r="BK1356" i="2"/>
  <c r="J1302" i="2"/>
  <c r="J1262" i="2"/>
  <c r="BK1214" i="2"/>
  <c r="J1182" i="2"/>
  <c r="BK940" i="2"/>
  <c r="J741" i="2"/>
  <c r="J602" i="2"/>
  <c r="J533" i="2"/>
  <c r="J281" i="2"/>
  <c r="BK194" i="2"/>
  <c r="BK2420" i="2"/>
  <c r="BK2406" i="2"/>
  <c r="BK2376" i="2"/>
  <c r="J2352" i="2"/>
  <c r="BK2280" i="2"/>
  <c r="J2208" i="2"/>
  <c r="BK2162" i="2"/>
  <c r="J2038" i="2"/>
  <c r="BK1982" i="2"/>
  <c r="J1924" i="2"/>
  <c r="J1885" i="2"/>
  <c r="BK1831" i="2"/>
  <c r="J1785" i="2"/>
  <c r="BK1680" i="2"/>
  <c r="BK1528" i="2"/>
  <c r="J1398" i="2"/>
  <c r="BK1262" i="2"/>
  <c r="J995" i="2"/>
  <c r="J926" i="2"/>
  <c r="BK864" i="2"/>
  <c r="J828" i="2"/>
  <c r="BK663" i="2"/>
  <c r="BK444" i="2"/>
  <c r="BK278" i="2"/>
  <c r="J144" i="2"/>
  <c r="BK2434" i="2"/>
  <c r="BK2398" i="2"/>
  <c r="J2298" i="2"/>
  <c r="J2180" i="2"/>
  <c r="J2090" i="2"/>
  <c r="BK1968" i="2"/>
  <c r="J1895" i="2"/>
  <c r="BK1891" i="2"/>
  <c r="BK2112" i="2"/>
  <c r="J1982" i="2"/>
  <c r="BK1875" i="2"/>
  <c r="J1715" i="2"/>
  <c r="J1628" i="2"/>
  <c r="J1534" i="2"/>
  <c r="BK1248" i="2"/>
  <c r="BK1184" i="2"/>
  <c r="BK1001" i="2"/>
  <c r="J900" i="2"/>
  <c r="BK873" i="2"/>
  <c r="BK685" i="2"/>
  <c r="BK602" i="2"/>
  <c r="BK518" i="2"/>
  <c r="BK268" i="2"/>
  <c r="J212" i="2"/>
  <c r="BK2174" i="2"/>
  <c r="J2108" i="2"/>
  <c r="J2034" i="2"/>
  <c r="BK1928" i="2"/>
  <c r="BK1781" i="2"/>
  <c r="BK1556" i="2"/>
  <c r="BK1463" i="2"/>
  <c r="J1250" i="2"/>
  <c r="J791" i="2"/>
  <c r="BK743" i="2"/>
  <c r="BK711" i="2"/>
  <c r="J485" i="2"/>
  <c r="BK1740" i="2"/>
  <c r="BK1614" i="2"/>
  <c r="J1493" i="2"/>
  <c r="BK1386" i="2"/>
  <c r="BK928" i="2"/>
  <c r="BK757" i="2"/>
  <c r="BK557" i="2"/>
  <c r="BK462" i="2"/>
  <c r="BK426" i="2"/>
  <c r="BK2204" i="2"/>
  <c r="J2094" i="2"/>
  <c r="BK2022" i="2"/>
  <c r="BK1948" i="2"/>
  <c r="BK1823" i="2"/>
  <c r="J1658" i="2"/>
  <c r="J1598" i="2"/>
  <c r="J1415" i="2"/>
  <c r="J1258" i="2"/>
  <c r="J1072" i="2"/>
  <c r="J980" i="2"/>
  <c r="J876" i="2"/>
  <c r="J721" i="2"/>
  <c r="BK656" i="2"/>
  <c r="J608" i="2"/>
  <c r="BK442" i="2"/>
  <c r="BK200" i="2"/>
  <c r="BK2367" i="2"/>
  <c r="BK2327" i="2"/>
  <c r="BK2296" i="2"/>
  <c r="J2266" i="2"/>
  <c r="BK2236" i="2"/>
  <c r="BK2138" i="2"/>
  <c r="BK2048" i="2"/>
  <c r="J1853" i="2"/>
  <c r="J1764" i="2"/>
  <c r="J1602" i="2"/>
  <c r="BK1518" i="2"/>
  <c r="BK1448" i="2"/>
  <c r="BK1280" i="2"/>
  <c r="J1162" i="2"/>
  <c r="BK1078" i="2"/>
  <c r="BK986" i="2"/>
  <c r="J870" i="2"/>
  <c r="BK539" i="2"/>
  <c r="BK414" i="2"/>
  <c r="J2224" i="2"/>
  <c r="J2174" i="2"/>
  <c r="BK2132" i="2"/>
  <c r="BK2062" i="2"/>
  <c r="J1736" i="2"/>
  <c r="J1634" i="2"/>
  <c r="BK1505" i="2"/>
  <c r="J1347" i="2"/>
  <c r="BK1150" i="2"/>
  <c r="J2238" i="2"/>
  <c r="BK2072" i="2"/>
  <c r="BK2004" i="2"/>
  <c r="J1891" i="2"/>
  <c r="J1845" i="2"/>
  <c r="BK1809" i="2"/>
  <c r="BK1770" i="2"/>
  <c r="BK1676" i="2"/>
  <c r="J1648" i="2"/>
  <c r="J1586" i="2"/>
  <c r="BK1401" i="2"/>
  <c r="J1326" i="2"/>
  <c r="J1252" i="2"/>
  <c r="J1208" i="2"/>
  <c r="J1031" i="2"/>
  <c r="J858" i="2"/>
  <c r="J659" i="2"/>
  <c r="J460" i="2"/>
  <c r="BK391" i="2"/>
  <c r="BK317" i="2"/>
  <c r="BK174" i="2"/>
  <c r="BK2020" i="2"/>
  <c r="BK1843" i="2"/>
  <c r="J1724" i="2"/>
  <c r="J1650" i="2"/>
  <c r="J1466" i="2"/>
  <c r="J1440" i="2"/>
  <c r="BK1389" i="2"/>
  <c r="J1324" i="2"/>
  <c r="J1270" i="2"/>
  <c r="J1230" i="2"/>
  <c r="BK1216" i="2"/>
  <c r="J1144" i="2"/>
  <c r="J986" i="2"/>
  <c r="BK763" i="2"/>
  <c r="J629" i="2"/>
  <c r="J593" i="2"/>
  <c r="J365" i="2"/>
  <c r="J172" i="2"/>
  <c r="BK2424" i="2"/>
  <c r="J2402" i="2"/>
  <c r="BK2378" i="2"/>
  <c r="BK2339" i="2"/>
  <c r="J2246" i="2"/>
  <c r="BK2144" i="2"/>
  <c r="BK2030" i="2"/>
  <c r="BK1980" i="2"/>
  <c r="J1938" i="2"/>
  <c r="J1883" i="2"/>
  <c r="BK1805" i="2"/>
  <c r="J1688" i="2"/>
  <c r="J1572" i="2"/>
  <c r="J1475" i="2"/>
  <c r="BK1392" i="2"/>
  <c r="BK1114" i="2"/>
  <c r="J1010" i="2"/>
  <c r="J924" i="2"/>
  <c r="J837" i="2"/>
  <c r="J482" i="2"/>
  <c r="BK256" i="2"/>
  <c r="J2438" i="2"/>
  <c r="BK2422" i="2"/>
  <c r="J2404" i="2"/>
  <c r="J2394" i="2"/>
  <c r="J2331" i="2"/>
  <c r="BK2160" i="2"/>
  <c r="BK2120" i="2"/>
  <c r="J2048" i="2"/>
  <c r="J1910" i="2"/>
  <c r="BK1827" i="2"/>
  <c r="BK1783" i="2"/>
  <c r="J1668" i="2"/>
  <c r="J1588" i="2"/>
  <c r="BK1434" i="2"/>
  <c r="J1335" i="2"/>
  <c r="BK1268" i="2"/>
  <c r="J1242" i="2"/>
  <c r="J1186" i="2"/>
  <c r="J948" i="2"/>
  <c r="J793" i="2"/>
  <c r="J757" i="2"/>
  <c r="BK422" i="2"/>
  <c r="BK248" i="2"/>
  <c r="BK133" i="2"/>
  <c r="BK2329" i="2"/>
  <c r="BK2238" i="2"/>
  <c r="BK2150" i="2"/>
  <c r="J2066" i="2"/>
  <c r="BK2010" i="2"/>
  <c r="J1974" i="2"/>
  <c r="BK1924" i="2"/>
  <c r="BK1754" i="2"/>
  <c r="BK1696" i="2"/>
  <c r="BK1618" i="2"/>
  <c r="BK1522" i="2"/>
  <c r="J1410" i="2"/>
  <c r="J1304" i="2"/>
  <c r="J1272" i="2"/>
  <c r="J1234" i="2"/>
  <c r="J1196" i="2"/>
  <c r="BK1120" i="2"/>
  <c r="J1090" i="2"/>
  <c r="BK971" i="2"/>
  <c r="J938" i="2"/>
  <c r="J779" i="2"/>
  <c r="BK693" i="2"/>
  <c r="J605" i="2"/>
  <c r="BK478" i="2"/>
  <c r="J350" i="2"/>
  <c r="J307" i="2"/>
  <c r="J272" i="2"/>
  <c r="BK209" i="2"/>
  <c r="BK192" i="3"/>
  <c r="J123" i="3"/>
  <c r="BK180" i="3"/>
  <c r="BK137" i="3"/>
  <c r="J135" i="3"/>
  <c r="BK176" i="3"/>
  <c r="J174" i="3"/>
  <c r="J133" i="3"/>
  <c r="BK1460" i="2"/>
  <c r="BK798" i="2"/>
  <c r="J749" i="2"/>
  <c r="J729" i="2"/>
  <c r="BK608" i="2"/>
  <c r="J428" i="2"/>
  <c r="BK292" i="2"/>
  <c r="J222" i="2"/>
  <c r="BK140" i="2"/>
  <c r="J1976" i="2"/>
  <c r="BK1833" i="2"/>
  <c r="BK1779" i="2"/>
  <c r="BK1712" i="2"/>
  <c r="BK1574" i="2"/>
  <c r="BK1258" i="2"/>
  <c r="BK1063" i="2"/>
  <c r="J789" i="2"/>
  <c r="J641" i="2"/>
  <c r="J450" i="2"/>
  <c r="BK400" i="2"/>
  <c r="BK2232" i="2"/>
  <c r="J2168" i="2"/>
  <c r="BK2042" i="2"/>
  <c r="J1873" i="2"/>
  <c r="BK1801" i="2"/>
  <c r="BK1734" i="2"/>
  <c r="J1632" i="2"/>
  <c r="BK1564" i="2"/>
  <c r="BK1532" i="2"/>
  <c r="BK1222" i="2"/>
  <c r="BK1081" i="2"/>
  <c r="J965" i="2"/>
  <c r="BK855" i="2"/>
  <c r="J736" i="2"/>
  <c r="BK623" i="2"/>
  <c r="BK448" i="2"/>
  <c r="BK172" i="2"/>
  <c r="BK2356" i="2"/>
  <c r="BK2310" i="2"/>
  <c r="J2276" i="2"/>
  <c r="J2260" i="2"/>
  <c r="J2228" i="2"/>
  <c r="J2132" i="2"/>
  <c r="J1851" i="2"/>
  <c r="BK1632" i="2"/>
  <c r="J1592" i="2"/>
  <c r="J1849" i="2"/>
  <c r="J1636" i="2"/>
  <c r="J1374" i="2"/>
  <c r="BK1164" i="2"/>
  <c r="BK1075" i="2"/>
  <c r="BK938" i="2"/>
  <c r="BK892" i="2"/>
  <c r="J781" i="2"/>
  <c r="BK703" i="2"/>
  <c r="J623" i="2"/>
  <c r="BK450" i="2"/>
  <c r="J426" i="2"/>
  <c r="J353" i="2"/>
  <c r="J296" i="2"/>
  <c r="J136" i="2"/>
  <c r="J2176" i="2"/>
  <c r="J2098" i="2"/>
  <c r="BK2038" i="2"/>
  <c r="J1932" i="2"/>
  <c r="J1829" i="2"/>
  <c r="BK1642" i="2"/>
  <c r="J1556" i="2"/>
  <c r="J1298" i="2"/>
  <c r="J1141" i="2"/>
  <c r="BK924" i="2"/>
  <c r="J731" i="2"/>
  <c r="J691" i="2"/>
  <c r="J587" i="2"/>
  <c r="J515" i="2"/>
  <c r="J323" i="2"/>
  <c r="BK228" i="2"/>
  <c r="J2376" i="2"/>
  <c r="J2304" i="2"/>
  <c r="J2262" i="2"/>
  <c r="J1696" i="2"/>
  <c r="BK1398" i="2"/>
  <c r="J1318" i="2"/>
  <c r="BK1266" i="2"/>
  <c r="BK1206" i="2"/>
  <c r="J1007" i="2"/>
  <c r="BK831" i="2"/>
  <c r="BK781" i="2"/>
  <c r="BK468" i="2"/>
  <c r="BK359" i="2"/>
  <c r="BK2130" i="2"/>
  <c r="J2074" i="2"/>
  <c r="BK2006" i="2"/>
  <c r="J1811" i="2"/>
  <c r="BK1654" i="2"/>
  <c r="J1451" i="2"/>
  <c r="BK1410" i="2"/>
  <c r="J1308" i="2"/>
  <c r="BK1252" i="2"/>
  <c r="J1135" i="2"/>
  <c r="J904" i="2"/>
  <c r="BK614" i="2"/>
  <c r="J424" i="2"/>
  <c r="BK215" i="2"/>
  <c r="BK2428" i="2"/>
  <c r="J2396" i="2"/>
  <c r="J1897" i="2"/>
  <c r="J1825" i="2"/>
  <c r="BK974" i="2"/>
  <c r="BK870" i="2"/>
  <c r="BK739" i="2"/>
  <c r="J572" i="2"/>
  <c r="J410" i="2"/>
  <c r="BK254" i="2"/>
  <c r="BK164" i="2"/>
  <c r="BK2438" i="2"/>
  <c r="J2424" i="2"/>
  <c r="BK2396" i="2"/>
  <c r="BK2345" i="2"/>
  <c r="BK2260" i="2"/>
  <c r="J2128" i="2"/>
  <c r="J2082" i="2"/>
  <c r="BK1908" i="2"/>
  <c r="J1889" i="2"/>
  <c r="BK1789" i="2"/>
  <c r="J1700" i="2"/>
  <c r="BK1658" i="2"/>
  <c r="BK1572" i="2"/>
  <c r="BK1322" i="2"/>
  <c r="J1254" i="2"/>
  <c r="J1188" i="2"/>
  <c r="J974" i="2"/>
  <c r="J908" i="2"/>
  <c r="BK755" i="2"/>
  <c r="BK365" i="2"/>
  <c r="J206" i="2"/>
  <c r="BK1914" i="2"/>
  <c r="J1775" i="2"/>
  <c r="BK1624" i="2"/>
  <c r="BK1457" i="2"/>
  <c r="J1425" i="2"/>
  <c r="J1338" i="2"/>
  <c r="BK1286" i="2"/>
  <c r="BK1232" i="2"/>
  <c r="BK1168" i="2"/>
  <c r="BK1093" i="2"/>
  <c r="J1001" i="2"/>
  <c r="BK825" i="2"/>
  <c r="BK647" i="2"/>
  <c r="BK497" i="2"/>
  <c r="BK329" i="2"/>
  <c r="J298" i="2"/>
  <c r="BK192" i="2"/>
  <c r="J160" i="3"/>
  <c r="J189" i="3"/>
  <c r="J148" i="3"/>
  <c r="J186" i="3"/>
  <c r="J176" i="3"/>
  <c r="J198" i="3"/>
  <c r="BK174" i="3"/>
  <c r="BK148" i="3"/>
  <c r="BK154" i="3"/>
  <c r="J145" i="3"/>
  <c r="BK2084" i="2"/>
  <c r="BK2082" i="2"/>
  <c r="J1958" i="2"/>
  <c r="BK1841" i="2"/>
  <c r="BK1672" i="2"/>
  <c r="BK1582" i="2"/>
  <c r="BK1487" i="2"/>
  <c r="BK1246" i="2"/>
  <c r="J1129" i="2"/>
  <c r="BK1025" i="2"/>
  <c r="J932" i="2"/>
  <c r="BK430" i="2"/>
  <c r="J215" i="2"/>
  <c r="J140" i="2"/>
  <c r="BK2104" i="2"/>
  <c r="J1968" i="2"/>
  <c r="J1879" i="2"/>
  <c r="BK1616" i="2"/>
  <c r="J1568" i="2"/>
  <c r="BK1520" i="2"/>
  <c r="BK1314" i="2"/>
  <c r="J1204" i="2"/>
  <c r="BK751" i="2"/>
  <c r="J725" i="2"/>
  <c r="J667" i="2"/>
  <c r="BK521" i="2"/>
  <c r="BK456" i="2"/>
  <c r="BK385" i="2"/>
  <c r="BK234" i="2"/>
  <c r="J178" i="2"/>
  <c r="J2070" i="2"/>
  <c r="J1859" i="2"/>
  <c r="J1797" i="2"/>
  <c r="J1726" i="2"/>
  <c r="J1578" i="2"/>
  <c r="J1428" i="2"/>
  <c r="J1178" i="2"/>
  <c r="BK958" i="2"/>
  <c r="BK810" i="2"/>
  <c r="J644" i="2"/>
  <c r="BK485" i="2"/>
  <c r="BK272" i="2"/>
  <c r="BK2190" i="2"/>
  <c r="BK2076" i="2"/>
  <c r="BK1903" i="2"/>
  <c r="J1752" i="2"/>
  <c r="BK1634" i="2"/>
  <c r="J1584" i="2"/>
  <c r="J1487" i="2"/>
  <c r="BK1272" i="2"/>
  <c r="J1150" i="2"/>
  <c r="BK1054" i="2"/>
  <c r="J962" i="2"/>
  <c r="J813" i="2"/>
  <c r="BK713" i="2"/>
  <c r="J500" i="2"/>
  <c r="BK376" i="2"/>
  <c r="J2337" i="2"/>
  <c r="J2312" i="2"/>
  <c r="BK2284" i="2"/>
  <c r="J2254" i="2"/>
  <c r="J2220" i="2"/>
  <c r="BK2074" i="2"/>
  <c r="J1954" i="2"/>
  <c r="BK1803" i="2"/>
  <c r="BK1690" i="2"/>
  <c r="BK1608" i="2"/>
  <c r="J1481" i="2"/>
  <c r="BK1422" i="2"/>
  <c r="J1200" i="2"/>
  <c r="BK1141" i="2"/>
  <c r="J1099" i="2"/>
  <c r="J1025" i="2"/>
  <c r="BK876" i="2"/>
  <c r="J679" i="2"/>
  <c r="BK466" i="2"/>
  <c r="J406" i="2"/>
  <c r="J2248" i="2"/>
  <c r="BK2206" i="2"/>
  <c r="J2164" i="2"/>
  <c r="BK2028" i="2"/>
  <c r="BK1970" i="2"/>
  <c r="J1861" i="2"/>
  <c r="BK1758" i="2"/>
  <c r="BK1652" i="2"/>
  <c r="BK1578" i="2"/>
  <c r="BK1524" i="2"/>
  <c r="J1469" i="2"/>
  <c r="J1332" i="2"/>
  <c r="BK1276" i="2"/>
  <c r="BK998" i="2"/>
  <c r="BK983" i="2"/>
  <c r="BK918" i="2"/>
  <c r="J873" i="2"/>
  <c r="BK753" i="2"/>
  <c r="BK707" i="2"/>
  <c r="J695" i="2"/>
  <c r="J626" i="2"/>
  <c r="BK454" i="2"/>
  <c r="BK356" i="2"/>
  <c r="BK307" i="2"/>
  <c r="J162" i="2"/>
  <c r="BK2196" i="2"/>
  <c r="J2124" i="2"/>
  <c r="J2026" i="2"/>
  <c r="BK1944" i="2"/>
  <c r="BK1906" i="2"/>
  <c r="BK1863" i="2"/>
  <c r="BK1761" i="2"/>
  <c r="BK1640" i="2"/>
  <c r="J1508" i="2"/>
  <c r="BK1359" i="2"/>
  <c r="J1159" i="2"/>
  <c r="J954" i="2"/>
  <c r="BK858" i="2"/>
  <c r="J798" i="2"/>
  <c r="J697" i="2"/>
  <c r="J596" i="2"/>
  <c r="J536" i="2"/>
  <c r="J329" i="2"/>
  <c r="J278" i="2"/>
  <c r="BK218" i="2"/>
  <c r="BK2400" i="2"/>
  <c r="J2350" i="2"/>
  <c r="J2274" i="2"/>
  <c r="BK2256" i="2"/>
  <c r="J2232" i="2"/>
  <c r="BK2178" i="2"/>
  <c r="J2144" i="2"/>
  <c r="J2058" i="2"/>
  <c r="BK1930" i="2"/>
  <c r="BK1889" i="2"/>
  <c r="J1841" i="2"/>
  <c r="BK1797" i="2"/>
  <c r="J1718" i="2"/>
  <c r="BK1662" i="2"/>
  <c r="J1608" i="2"/>
  <c r="BK1570" i="2"/>
  <c r="BK1534" i="2"/>
  <c r="BK1310" i="2"/>
  <c r="J1286" i="2"/>
  <c r="J1238" i="2"/>
  <c r="J1060" i="2"/>
  <c r="BK898" i="2"/>
  <c r="J801" i="2"/>
  <c r="BK566" i="2"/>
  <c r="J422" i="2"/>
  <c r="J347" i="2"/>
  <c r="BK296" i="2"/>
  <c r="J2126" i="2"/>
  <c r="J2092" i="2"/>
  <c r="J1869" i="2"/>
  <c r="J1740" i="2"/>
  <c r="J1596" i="2"/>
  <c r="J1434" i="2"/>
  <c r="J1359" i="2"/>
  <c r="J1268" i="2"/>
  <c r="J1236" i="2"/>
  <c r="J1198" i="2"/>
  <c r="J1022" i="2"/>
  <c r="BK804" i="2"/>
  <c r="BK569" i="2"/>
  <c r="J521" i="2"/>
  <c r="J256" i="2"/>
  <c r="J176" i="2"/>
  <c r="J2422" i="2"/>
  <c r="J2387" i="2"/>
  <c r="J2333" i="2"/>
  <c r="BK2258" i="2"/>
  <c r="BK2184" i="2"/>
  <c r="BK2078" i="2"/>
  <c r="J1998" i="2"/>
  <c r="J1944" i="2"/>
  <c r="J1906" i="2"/>
  <c r="J1871" i="2"/>
  <c r="J1827" i="2"/>
  <c r="J1758" i="2"/>
  <c r="BK1610" i="2"/>
  <c r="BK1502" i="2"/>
  <c r="J1401" i="2"/>
  <c r="BK1326" i="2"/>
  <c r="BK1116" i="2"/>
  <c r="BK1007" i="2"/>
  <c r="J928" i="2"/>
  <c r="J855" i="2"/>
  <c r="BK749" i="2"/>
  <c r="BK632" i="2"/>
  <c r="J432" i="2"/>
  <c r="J242" i="2"/>
  <c r="J2440" i="2"/>
  <c r="J2428" i="2"/>
  <c r="J2406" i="2"/>
  <c r="BK2381" i="2"/>
  <c r="J2314" i="2"/>
  <c r="J2150" i="2"/>
  <c r="J2044" i="2"/>
  <c r="BK1918" i="2"/>
  <c r="J1893" i="2"/>
  <c r="BK1752" i="2"/>
  <c r="J1642" i="2"/>
  <c r="BK1437" i="2"/>
  <c r="J1300" i="2"/>
  <c r="J1248" i="2"/>
  <c r="J1120" i="2"/>
  <c r="J807" i="2"/>
  <c r="J761" i="2"/>
  <c r="BK287" i="2"/>
  <c r="BK180" i="2"/>
  <c r="BK2348" i="2"/>
  <c r="BK2306" i="2"/>
  <c r="J2234" i="2"/>
  <c r="BK2122" i="2"/>
  <c r="BK2060" i="2"/>
  <c r="BK2018" i="2"/>
  <c r="BK1857" i="2"/>
  <c r="BK1785" i="2"/>
  <c r="J1728" i="2"/>
  <c r="J1614" i="2"/>
  <c r="BK1451" i="2"/>
  <c r="J1380" i="2"/>
  <c r="J1280" i="2"/>
  <c r="BK1242" i="2"/>
  <c r="J1212" i="2"/>
  <c r="J1184" i="2"/>
  <c r="J1116" i="2"/>
  <c r="J1004" i="2"/>
  <c r="BK962" i="2"/>
  <c r="J795" i="2"/>
  <c r="J653" i="2"/>
  <c r="J575" i="2"/>
  <c r="J438" i="2"/>
  <c r="J338" i="2"/>
  <c r="BK264" i="2"/>
  <c r="BK158" i="2"/>
  <c r="BK143" i="3"/>
  <c r="BK186" i="3"/>
  <c r="J125" i="3"/>
  <c r="BK167" i="3"/>
  <c r="BK200" i="3"/>
  <c r="BK172" i="3"/>
  <c r="BK139" i="3"/>
  <c r="BK145" i="3"/>
  <c r="J156" i="3"/>
  <c r="J2130" i="2"/>
  <c r="BK2016" i="2"/>
  <c r="J1722" i="2"/>
  <c r="J1526" i="2"/>
  <c r="J1192" i="2"/>
  <c r="J1081" i="2"/>
  <c r="J898" i="2"/>
  <c r="BK667" i="2"/>
  <c r="J548" i="2"/>
  <c r="J142" i="2"/>
  <c r="J2056" i="2"/>
  <c r="BK1746" i="2"/>
  <c r="BK1604" i="2"/>
  <c r="J1548" i="2"/>
  <c r="J1505" i="2"/>
  <c r="BK1304" i="2"/>
  <c r="BK1200" i="2"/>
  <c r="BK789" i="2"/>
  <c r="BK731" i="2"/>
  <c r="BK695" i="2"/>
  <c r="BK488" i="2"/>
  <c r="J464" i="2"/>
  <c r="BK424" i="2"/>
  <c r="J268" i="2"/>
  <c r="J209" i="2"/>
  <c r="J2158" i="2"/>
  <c r="BK1871" i="2"/>
  <c r="J1781" i="2"/>
  <c r="BK1688" i="2"/>
  <c r="BK1484" i="2"/>
  <c r="BK1226" i="2"/>
  <c r="BK1036" i="2"/>
  <c r="BK787" i="2"/>
  <c r="J671" i="2"/>
  <c r="J488" i="2"/>
  <c r="BK438" i="2"/>
  <c r="J194" i="2"/>
  <c r="J2230" i="2"/>
  <c r="BK2176" i="2"/>
  <c r="J2062" i="2"/>
  <c r="BK1964" i="2"/>
  <c r="J1843" i="2"/>
  <c r="BK1764" i="2"/>
  <c r="BK1700" i="2"/>
  <c r="BK1628" i="2"/>
  <c r="BK1552" i="2"/>
  <c r="BK1338" i="2"/>
  <c r="BK1270" i="2"/>
  <c r="BK1084" i="2"/>
  <c r="J936" i="2"/>
  <c r="BK882" i="2"/>
  <c r="BK795" i="2"/>
  <c r="BK669" i="2"/>
  <c r="J560" i="2"/>
  <c r="BK410" i="2"/>
  <c r="BK2392" i="2"/>
  <c r="J2343" i="2"/>
  <c r="J2291" i="2"/>
  <c r="BK2272" i="2"/>
  <c r="BK2246" i="2"/>
  <c r="BK2170" i="2"/>
  <c r="J2088" i="2"/>
  <c r="BK1849" i="2"/>
  <c r="J1777" i="2"/>
  <c r="BK1620" i="2"/>
  <c r="BK1544" i="2"/>
  <c r="J1472" i="2"/>
  <c r="J1322" i="2"/>
  <c r="J1164" i="2"/>
  <c r="J1118" i="2"/>
  <c r="J1069" i="2"/>
  <c r="BK1045" i="2"/>
  <c r="J918" i="2"/>
  <c r="J683" i="2"/>
  <c r="BK472" i="2"/>
  <c r="J391" i="2"/>
  <c r="J2256" i="2"/>
  <c r="BK2202" i="2"/>
  <c r="J2160" i="2"/>
  <c r="J2054" i="2"/>
  <c r="BK1952" i="2"/>
  <c r="J1791" i="2"/>
  <c r="BK1706" i="2"/>
  <c r="BK1638" i="2"/>
  <c r="J1552" i="2"/>
  <c r="J1512" i="2"/>
  <c r="J1368" i="2"/>
  <c r="BK1144" i="2"/>
  <c r="BK1060" i="2"/>
  <c r="J956" i="2"/>
  <c r="J831" i="2"/>
  <c r="BK729" i="2"/>
  <c r="BK699" i="2"/>
  <c r="BK512" i="2"/>
  <c r="J371" i="2"/>
  <c r="BK311" i="2"/>
  <c r="J238" i="2"/>
  <c r="J2240" i="2"/>
  <c r="J2178" i="2"/>
  <c r="BK2080" i="2"/>
  <c r="BK2050" i="2"/>
  <c r="BK1942" i="2"/>
  <c r="BK1881" i="2"/>
  <c r="J1730" i="2"/>
  <c r="BK1562" i="2"/>
  <c r="BK1446" i="2"/>
  <c r="BK1278" i="2"/>
  <c r="BK1156" i="2"/>
  <c r="J1016" i="2"/>
  <c r="BK946" i="2"/>
  <c r="J843" i="2"/>
  <c r="J713" i="2"/>
  <c r="J677" i="2"/>
  <c r="J590" i="2"/>
  <c r="J509" i="2"/>
  <c r="J326" i="2"/>
  <c r="BK246" i="2"/>
  <c r="J234" i="2"/>
  <c r="J166" i="2"/>
  <c r="J2367" i="2"/>
  <c r="J2327" i="2"/>
  <c r="J2302" i="2"/>
  <c r="J2242" i="2"/>
  <c r="BK2198" i="2"/>
  <c r="BK2156" i="2"/>
  <c r="BK2100" i="2"/>
  <c r="BK1897" i="2"/>
  <c r="J1887" i="2"/>
  <c r="BK1839" i="2"/>
  <c r="J1742" i="2"/>
  <c r="BK1670" i="2"/>
  <c r="J1594" i="2"/>
  <c r="J1558" i="2"/>
  <c r="J1514" i="2"/>
  <c r="BK1332" i="2"/>
  <c r="BK1292" i="2"/>
  <c r="J1240" i="2"/>
  <c r="J1132" i="2"/>
  <c r="J930" i="2"/>
  <c r="J884" i="2"/>
  <c r="BK747" i="2"/>
  <c r="J472" i="2"/>
  <c r="BK403" i="2"/>
  <c r="J320" i="2"/>
  <c r="J190" i="2"/>
  <c r="J2018" i="2"/>
  <c r="J1855" i="2"/>
  <c r="J1698" i="2"/>
  <c r="BK1558" i="2"/>
  <c r="J1422" i="2"/>
  <c r="J1371" i="2"/>
  <c r="J1264" i="2"/>
  <c r="BK1218" i="2"/>
  <c r="BK1170" i="2"/>
  <c r="J944" i="2"/>
  <c r="BK659" i="2"/>
  <c r="J545" i="2"/>
  <c r="J478" i="2"/>
  <c r="BK2432" i="2"/>
  <c r="J2416" i="2"/>
  <c r="BK2394" i="2"/>
  <c r="J2363" i="2"/>
  <c r="J2321" i="2"/>
  <c r="BK2216" i="2"/>
  <c r="BK2164" i="2"/>
  <c r="J2140" i="2"/>
  <c r="J2008" i="2"/>
  <c r="BK1966" i="2"/>
  <c r="BK1922" i="2"/>
  <c r="BK1851" i="2"/>
  <c r="BK1817" i="2"/>
  <c r="J1734" i="2"/>
  <c r="BK1664" i="2"/>
  <c r="BK1499" i="2"/>
  <c r="BK1395" i="2"/>
  <c r="BK1147" i="2"/>
  <c r="J1034" i="2"/>
  <c r="J942" i="2"/>
  <c r="BK886" i="2"/>
  <c r="J816" i="2"/>
  <c r="J674" i="2"/>
  <c r="J569" i="2"/>
  <c r="BK406" i="2"/>
  <c r="BK236" i="2"/>
  <c r="J160" i="2"/>
  <c r="J2432" i="2"/>
  <c r="BK2416" i="2"/>
  <c r="BK2408" i="2"/>
  <c r="J2372" i="2"/>
  <c r="BK2294" i="2"/>
  <c r="J2188" i="2"/>
  <c r="J2080" i="2"/>
  <c r="J1984" i="2"/>
  <c r="BK1899" i="2"/>
  <c r="J1805" i="2"/>
  <c r="BK1726" i="2"/>
  <c r="J1660" i="2"/>
  <c r="J1542" i="2"/>
  <c r="BK1318" i="2"/>
  <c r="BK1228" i="2"/>
  <c r="BK1182" i="2"/>
  <c r="BK1022" i="2"/>
  <c r="BK910" i="2"/>
  <c r="J787" i="2"/>
  <c r="J554" i="2"/>
  <c r="J292" i="2"/>
  <c r="BK238" i="2"/>
  <c r="BK2350" i="2"/>
  <c r="J2316" i="2"/>
  <c r="J2278" i="2"/>
  <c r="J2076" i="2"/>
  <c r="BK2054" i="2"/>
  <c r="J2004" i="2"/>
  <c r="J1980" i="2"/>
  <c r="BK1926" i="2"/>
  <c r="BK1837" i="2"/>
  <c r="BK1678" i="2"/>
  <c r="BK1568" i="2"/>
  <c r="J1420" i="2"/>
  <c r="J1353" i="2"/>
  <c r="J301" i="2"/>
  <c r="BK160" i="2"/>
  <c r="BK162" i="3"/>
  <c r="BK203" i="3"/>
  <c r="BK170" i="3"/>
  <c r="J200" i="3"/>
  <c r="J172" i="3"/>
  <c r="BK196" i="3"/>
  <c r="J167" i="3"/>
  <c r="BK133" i="3"/>
  <c r="BK158" i="3"/>
  <c r="J151" i="3"/>
  <c r="BK1019" i="2"/>
  <c r="BK840" i="2"/>
  <c r="J476" i="2"/>
  <c r="J444" i="2"/>
  <c r="BK184" i="2"/>
  <c r="J2214" i="2"/>
  <c r="BK2064" i="2"/>
  <c r="J2030" i="2"/>
  <c r="J1964" i="2"/>
  <c r="J1809" i="2"/>
  <c r="J1694" i="2"/>
  <c r="J1528" i="2"/>
  <c r="J1502" i="2"/>
  <c r="J1316" i="2"/>
  <c r="BK1282" i="2"/>
  <c r="J1102" i="2"/>
  <c r="J940" i="2"/>
  <c r="J888" i="2"/>
  <c r="BK761" i="2"/>
  <c r="BK717" i="2"/>
  <c r="BK683" i="2"/>
  <c r="J518" i="2"/>
  <c r="J430" i="2"/>
  <c r="J388" i="2"/>
  <c r="BK326" i="2"/>
  <c r="BK262" i="2"/>
  <c r="BK222" i="2"/>
  <c r="J2226" i="2"/>
  <c r="J2148" i="2"/>
  <c r="J2078" i="2"/>
  <c r="BK2024" i="2"/>
  <c r="BK1974" i="2"/>
  <c r="BK1910" i="2"/>
  <c r="BK1865" i="2"/>
  <c r="BK1750" i="2"/>
  <c r="BK1622" i="2"/>
  <c r="J1554" i="2"/>
  <c r="BK1442" i="2"/>
  <c r="J1180" i="2"/>
  <c r="BK1135" i="2"/>
  <c r="BK914" i="2"/>
  <c r="BK837" i="2"/>
  <c r="J723" i="2"/>
  <c r="BK679" i="2"/>
  <c r="BK572" i="2"/>
  <c r="BK533" i="2"/>
  <c r="J344" i="2"/>
  <c r="BK301" i="2"/>
  <c r="BK244" i="2"/>
  <c r="BK170" i="2"/>
  <c r="J2370" i="2"/>
  <c r="J2345" i="2"/>
  <c r="J2300" i="2"/>
  <c r="BK2214" i="2"/>
  <c r="J2102" i="2"/>
  <c r="J2052" i="2"/>
  <c r="BK1895" i="2"/>
  <c r="BK1861" i="2"/>
  <c r="BK1813" i="2"/>
  <c r="J1779" i="2"/>
  <c r="J1664" i="2"/>
  <c r="BK1650" i="2"/>
  <c r="BK1592" i="2"/>
  <c r="J1538" i="2"/>
  <c r="J1496" i="2"/>
  <c r="BK1383" i="2"/>
  <c r="BK1294" i="2"/>
  <c r="BK1244" i="2"/>
  <c r="J1138" i="2"/>
  <c r="BK934" i="2"/>
  <c r="J882" i="2"/>
  <c r="BK474" i="2"/>
  <c r="BK436" i="2"/>
  <c r="J356" i="2"/>
  <c r="BK298" i="2"/>
  <c r="BK2124" i="2"/>
  <c r="BK2034" i="2"/>
  <c r="BK1799" i="2"/>
  <c r="J1662" i="2"/>
  <c r="BK1542" i="2"/>
  <c r="J775" i="2"/>
  <c r="BK476" i="2"/>
  <c r="BK250" i="2"/>
  <c r="BK136" i="2"/>
  <c r="BK2335" i="2"/>
  <c r="J2310" i="2"/>
  <c r="J2286" i="2"/>
  <c r="BK2220" i="2"/>
  <c r="BK1994" i="2"/>
  <c r="J1956" i="2"/>
  <c r="BK1742" i="2"/>
  <c r="J1680" i="2"/>
  <c r="BK1612" i="2"/>
  <c r="BK1510" i="2"/>
  <c r="J1412" i="2"/>
  <c r="BK1306" i="2"/>
  <c r="J1266" i="2"/>
  <c r="J1210" i="2"/>
  <c r="BK1172" i="2"/>
  <c r="J2116" i="2"/>
  <c r="J2002" i="2"/>
  <c r="J1946" i="2"/>
  <c r="BK1869" i="2"/>
  <c r="BK1709" i="2"/>
  <c r="BK1596" i="2"/>
  <c r="J1463" i="2"/>
  <c r="BK1220" i="2"/>
  <c r="BK1099" i="2"/>
  <c r="BK965" i="2"/>
  <c r="J914" i="2"/>
  <c r="J892" i="2"/>
  <c r="J693" i="2"/>
  <c r="J638" i="2"/>
  <c r="BK587" i="2"/>
  <c r="J494" i="2"/>
  <c r="J244" i="2"/>
  <c r="J174" i="2"/>
  <c r="BK2128" i="2"/>
  <c r="J2106" i="2"/>
  <c r="J1970" i="2"/>
  <c r="J1920" i="2"/>
  <c r="J1801" i="2"/>
  <c r="BK1418" i="2"/>
  <c r="BK977" i="2"/>
  <c r="BK767" i="2"/>
  <c r="BK741" i="2"/>
  <c r="J717" i="2"/>
  <c r="J599" i="2"/>
  <c r="BK470" i="2"/>
  <c r="J436" i="2"/>
  <c r="J373" i="2"/>
  <c r="J224" i="2"/>
  <c r="BK148" i="2"/>
  <c r="J2000" i="2"/>
  <c r="J1795" i="2"/>
  <c r="BK1738" i="2"/>
  <c r="J1652" i="2"/>
  <c r="BK1412" i="2"/>
  <c r="BK1176" i="2"/>
  <c r="J998" i="2"/>
  <c r="BK880" i="2"/>
  <c r="J747" i="2"/>
  <c r="BK530" i="2"/>
  <c r="BK460" i="2"/>
  <c r="J385" i="2"/>
  <c r="BK2244" i="2"/>
  <c r="J2192" i="2"/>
  <c r="J2112" i="2"/>
  <c r="BK2046" i="2"/>
  <c r="J1996" i="2"/>
  <c r="J1839" i="2"/>
  <c r="BK1724" i="2"/>
  <c r="BK1606" i="2"/>
  <c r="J1550" i="2"/>
  <c r="J1386" i="2"/>
  <c r="BK1288" i="2"/>
  <c r="BK1132" i="2"/>
  <c r="BK1048" i="2"/>
  <c r="BK894" i="2"/>
  <c r="BK801" i="2"/>
  <c r="J709" i="2"/>
  <c r="J611" i="2"/>
  <c r="BK230" i="2"/>
  <c r="J2408" i="2"/>
  <c r="J2358" i="2"/>
  <c r="J2335" i="2"/>
  <c r="J2294" i="2"/>
  <c r="BK2278" i="2"/>
  <c r="BK2248" i="2"/>
  <c r="BK2168" i="2"/>
  <c r="BK2108" i="2"/>
  <c r="J1986" i="2"/>
  <c r="J1819" i="2"/>
  <c r="BK1698" i="2"/>
  <c r="BK1350" i="2"/>
  <c r="J1284" i="2"/>
  <c r="BK1159" i="2"/>
  <c r="J825" i="2"/>
  <c r="BK446" i="2"/>
  <c r="J332" i="2"/>
  <c r="J2104" i="2"/>
  <c r="BK1936" i="2"/>
  <c r="J1738" i="2"/>
  <c r="J1156" i="2"/>
  <c r="J759" i="2"/>
  <c r="BK620" i="2"/>
  <c r="J542" i="2"/>
  <c r="BK212" i="2"/>
  <c r="BK2430" i="2"/>
  <c r="BK2404" i="2"/>
  <c r="J2381" i="2"/>
  <c r="J2348" i="2"/>
  <c r="BK2234" i="2"/>
  <c r="J2182" i="2"/>
  <c r="BK2036" i="2"/>
  <c r="BK1988" i="2"/>
  <c r="J1926" i="2"/>
  <c r="J1875" i="2"/>
  <c r="BK1775" i="2"/>
  <c r="J1692" i="2"/>
  <c r="J1666" i="2"/>
  <c r="BK1546" i="2"/>
  <c r="BK1472" i="2"/>
  <c r="J1356" i="2"/>
  <c r="BK1039" i="2"/>
  <c r="J958" i="2"/>
  <c r="J896" i="2"/>
  <c r="J846" i="2"/>
  <c r="BK661" i="2"/>
  <c r="BK440" i="2"/>
  <c r="J284" i="2"/>
  <c r="BK188" i="2"/>
  <c r="BK146" i="2"/>
  <c r="BK2436" i="2"/>
  <c r="J2420" i="2"/>
  <c r="J2390" i="2"/>
  <c r="BK2304" i="2"/>
  <c r="J2184" i="2"/>
  <c r="J2122" i="2"/>
  <c r="J2050" i="2"/>
  <c r="BK1978" i="2"/>
  <c r="J1821" i="2"/>
  <c r="BK1718" i="2"/>
  <c r="BK1644" i="2"/>
  <c r="J1446" i="2"/>
  <c r="J1362" i="2"/>
  <c r="BK1264" i="2"/>
  <c r="J1202" i="2"/>
  <c r="BK1178" i="2"/>
  <c r="BK920" i="2"/>
  <c r="BK785" i="2"/>
  <c r="BK509" i="2"/>
  <c r="J246" i="2"/>
  <c r="J148" i="2"/>
  <c r="BK2333" i="2"/>
  <c r="BK2300" i="2"/>
  <c r="J2258" i="2"/>
  <c r="BK2152" i="2"/>
  <c r="J2028" i="2"/>
  <c r="BK1946" i="2"/>
  <c r="BK1845" i="2"/>
  <c r="BK1756" i="2"/>
  <c r="BK1684" i="2"/>
  <c r="BK1668" i="2"/>
  <c r="J1437" i="2"/>
  <c r="J1365" i="2"/>
  <c r="BK1298" i="2"/>
  <c r="BK1240" i="2"/>
  <c r="BK1204" i="2"/>
  <c r="BK1111" i="2"/>
  <c r="J1048" i="2"/>
  <c r="BK952" i="2"/>
  <c r="J922" i="2"/>
  <c r="J755" i="2"/>
  <c r="BK503" i="2"/>
  <c r="J382" i="2"/>
  <c r="BK232" i="2"/>
  <c r="BK203" i="2"/>
  <c r="BK182" i="3"/>
  <c r="BK206" i="3"/>
  <c r="J143" i="3"/>
  <c r="J194" i="3"/>
  <c r="J170" i="3"/>
  <c r="J203" i="3"/>
  <c r="BK184" i="3"/>
  <c r="BK125" i="3"/>
  <c r="J127" i="3"/>
  <c r="J119" i="3"/>
  <c r="P1905" i="2" l="1"/>
  <c r="P2324" i="2"/>
  <c r="R2360" i="2"/>
  <c r="R2369" i="2"/>
  <c r="T2375" i="2"/>
  <c r="P132" i="2"/>
  <c r="P131" i="2" s="1"/>
  <c r="P2269" i="2"/>
  <c r="P2268" i="2"/>
  <c r="R2389" i="2"/>
  <c r="T1905" i="2"/>
  <c r="T131" i="2" s="1"/>
  <c r="BK2324" i="2"/>
  <c r="J2324" i="2" s="1"/>
  <c r="J105" i="2" s="1"/>
  <c r="T2360" i="2"/>
  <c r="BK2375" i="2"/>
  <c r="J2375" i="2"/>
  <c r="J108" i="2"/>
  <c r="P2380" i="2"/>
  <c r="BK132" i="2"/>
  <c r="J132" i="2"/>
  <c r="J98" i="2"/>
  <c r="BK2269" i="2"/>
  <c r="BK2268" i="2" s="1"/>
  <c r="J2268" i="2" s="1"/>
  <c r="J100" i="2" s="1"/>
  <c r="J2269" i="2"/>
  <c r="J101" i="2" s="1"/>
  <c r="BK2309" i="2"/>
  <c r="J2309" i="2" s="1"/>
  <c r="J104" i="2" s="1"/>
  <c r="BK2389" i="2"/>
  <c r="J2389" i="2"/>
  <c r="J110" i="2" s="1"/>
  <c r="R1905" i="2"/>
  <c r="T2389" i="2"/>
  <c r="R132" i="2"/>
  <c r="R131" i="2"/>
  <c r="R2283" i="2"/>
  <c r="R2309" i="2"/>
  <c r="P2360" i="2"/>
  <c r="P2369" i="2"/>
  <c r="R2380" i="2"/>
  <c r="P2283" i="2"/>
  <c r="T2309" i="2"/>
  <c r="BK2360" i="2"/>
  <c r="J2360" i="2"/>
  <c r="J106" i="2"/>
  <c r="R2375" i="2"/>
  <c r="BK2380" i="2"/>
  <c r="J2380" i="2"/>
  <c r="J109" i="2" s="1"/>
  <c r="BK2283" i="2"/>
  <c r="J2283" i="2" s="1"/>
  <c r="J103" i="2" s="1"/>
  <c r="P2309" i="2"/>
  <c r="P2389" i="2"/>
  <c r="T132" i="2"/>
  <c r="T2269" i="2"/>
  <c r="T2268" i="2"/>
  <c r="R2324" i="2"/>
  <c r="P2375" i="2"/>
  <c r="T2283" i="2"/>
  <c r="BK1905" i="2"/>
  <c r="J1905" i="2" s="1"/>
  <c r="J99" i="2" s="1"/>
  <c r="R2269" i="2"/>
  <c r="R2268" i="2"/>
  <c r="T2324" i="2"/>
  <c r="BK2369" i="2"/>
  <c r="J2369" i="2"/>
  <c r="J107" i="2"/>
  <c r="T2369" i="2"/>
  <c r="T2380" i="2"/>
  <c r="P118" i="3"/>
  <c r="P117" i="3"/>
  <c r="AU96" i="1" s="1"/>
  <c r="BK118" i="3"/>
  <c r="J118" i="3" s="1"/>
  <c r="J97" i="3" s="1"/>
  <c r="R118" i="3"/>
  <c r="R117" i="3"/>
  <c r="T118" i="3"/>
  <c r="T117" i="3"/>
  <c r="E85" i="3"/>
  <c r="BE125" i="3"/>
  <c r="BE145" i="3"/>
  <c r="BE176" i="3"/>
  <c r="J113" i="3"/>
  <c r="BE127" i="3"/>
  <c r="J111" i="3"/>
  <c r="BE123" i="3"/>
  <c r="BE141" i="3"/>
  <c r="BE162" i="3"/>
  <c r="BE129" i="3"/>
  <c r="BE148" i="3"/>
  <c r="BE158" i="3"/>
  <c r="F114" i="3"/>
  <c r="BE139" i="3"/>
  <c r="BE143" i="3"/>
  <c r="BE167" i="3"/>
  <c r="BE119" i="3"/>
  <c r="BE121" i="3"/>
  <c r="BE135" i="3"/>
  <c r="BE137" i="3"/>
  <c r="BE180" i="3"/>
  <c r="BE192" i="3"/>
  <c r="BE156" i="3"/>
  <c r="BE160" i="3"/>
  <c r="BE182" i="3"/>
  <c r="BE196" i="3"/>
  <c r="BE133" i="3"/>
  <c r="BE151" i="3"/>
  <c r="BE154" i="3"/>
  <c r="BE164" i="3"/>
  <c r="BE170" i="3"/>
  <c r="BE172" i="3"/>
  <c r="BE178" i="3"/>
  <c r="BE184" i="3"/>
  <c r="BE194" i="3"/>
  <c r="BE198" i="3"/>
  <c r="BE200" i="3"/>
  <c r="BE203" i="3"/>
  <c r="BE206" i="3"/>
  <c r="BE131" i="3"/>
  <c r="BE174" i="3"/>
  <c r="BE186" i="3"/>
  <c r="BE189" i="3"/>
  <c r="BE184" i="2"/>
  <c r="BE236" i="2"/>
  <c r="BE258" i="2"/>
  <c r="BE301" i="2"/>
  <c r="BE309" i="2"/>
  <c r="BE326" i="2"/>
  <c r="BE329" i="2"/>
  <c r="BE344" i="2"/>
  <c r="BE353" i="2"/>
  <c r="BE356" i="2"/>
  <c r="BE376" i="2"/>
  <c r="BE397" i="2"/>
  <c r="BE470" i="2"/>
  <c r="BE482" i="2"/>
  <c r="BE539" i="2"/>
  <c r="BE548" i="2"/>
  <c r="BE551" i="2"/>
  <c r="BE747" i="2"/>
  <c r="BE749" i="2"/>
  <c r="BE751" i="2"/>
  <c r="BE810" i="2"/>
  <c r="BE816" i="2"/>
  <c r="BE834" i="2"/>
  <c r="BE846" i="2"/>
  <c r="BE892" i="2"/>
  <c r="BE928" i="2"/>
  <c r="BE930" i="2"/>
  <c r="BE958" i="2"/>
  <c r="BE980" i="2"/>
  <c r="BE989" i="2"/>
  <c r="BE1019" i="2"/>
  <c r="BE1102" i="2"/>
  <c r="BE1126" i="2"/>
  <c r="BE1192" i="2"/>
  <c r="BE1196" i="2"/>
  <c r="BE1216" i="2"/>
  <c r="BE1218" i="2"/>
  <c r="BE1250" i="2"/>
  <c r="BE1262" i="2"/>
  <c r="BE1270" i="2"/>
  <c r="BE1282" i="2"/>
  <c r="BE1290" i="2"/>
  <c r="BE1350" i="2"/>
  <c r="BE1383" i="2"/>
  <c r="BE1386" i="2"/>
  <c r="BE1401" i="2"/>
  <c r="BE1422" i="2"/>
  <c r="BE1448" i="2"/>
  <c r="BE1454" i="2"/>
  <c r="BE1478" i="2"/>
  <c r="BE1487" i="2"/>
  <c r="BE1572" i="2"/>
  <c r="BE1574" i="2"/>
  <c r="BE1586" i="2"/>
  <c r="BE1616" i="2"/>
  <c r="BE1628" i="2"/>
  <c r="BE1646" i="2"/>
  <c r="BE1650" i="2"/>
  <c r="BE1660" i="2"/>
  <c r="BE1666" i="2"/>
  <c r="BE1676" i="2"/>
  <c r="BE1692" i="2"/>
  <c r="BE1706" i="2"/>
  <c r="BE1712" i="2"/>
  <c r="BE1746" i="2"/>
  <c r="BE1770" i="2"/>
  <c r="BE1793" i="2"/>
  <c r="BE1797" i="2"/>
  <c r="BE1817" i="2"/>
  <c r="BE1819" i="2"/>
  <c r="BE1823" i="2"/>
  <c r="BE1829" i="2"/>
  <c r="BE1859" i="2"/>
  <c r="BE1865" i="2"/>
  <c r="BE1883" i="2"/>
  <c r="BE1889" i="2"/>
  <c r="BE1897" i="2"/>
  <c r="BE1920" i="2"/>
  <c r="BE1938" i="2"/>
  <c r="BE1960" i="2"/>
  <c r="BE1968" i="2"/>
  <c r="BE2002" i="2"/>
  <c r="BE2014" i="2"/>
  <c r="BE2034" i="2"/>
  <c r="BE2036" i="2"/>
  <c r="BE2070" i="2"/>
  <c r="BE2078" i="2"/>
  <c r="BE2100" i="2"/>
  <c r="BE2118" i="2"/>
  <c r="BE2126" i="2"/>
  <c r="BE2158" i="2"/>
  <c r="BE2160" i="2"/>
  <c r="BE2162" i="2"/>
  <c r="BE2172" i="2"/>
  <c r="BE2190" i="2"/>
  <c r="BE2192" i="2"/>
  <c r="BE2198" i="2"/>
  <c r="BE2218" i="2"/>
  <c r="BE2236" i="2"/>
  <c r="BE2246" i="2"/>
  <c r="BE2256" i="2"/>
  <c r="BE2270" i="2"/>
  <c r="BE2274" i="2"/>
  <c r="BE2276" i="2"/>
  <c r="BE2284" i="2"/>
  <c r="BE2286" i="2"/>
  <c r="BE2306" i="2"/>
  <c r="BE2316" i="2"/>
  <c r="BE2325" i="2"/>
  <c r="BE2335" i="2"/>
  <c r="BE2352" i="2"/>
  <c r="BE2354" i="2"/>
  <c r="BE2370" i="2"/>
  <c r="BE2440" i="2"/>
  <c r="E85" i="2"/>
  <c r="J126" i="2"/>
  <c r="BE138" i="2"/>
  <c r="BE168" i="2"/>
  <c r="BE172" i="2"/>
  <c r="BE178" i="2"/>
  <c r="BE188" i="2"/>
  <c r="BE192" i="2"/>
  <c r="BE197" i="2"/>
  <c r="BE228" i="2"/>
  <c r="BE240" i="2"/>
  <c r="BE260" i="2"/>
  <c r="BE268" i="2"/>
  <c r="BE270" i="2"/>
  <c r="BE369" i="2"/>
  <c r="BE410" i="2"/>
  <c r="BE424" i="2"/>
  <c r="BE436" i="2"/>
  <c r="BE464" i="2"/>
  <c r="BE474" i="2"/>
  <c r="BE494" i="2"/>
  <c r="BE518" i="2"/>
  <c r="BE536" i="2"/>
  <c r="BE569" i="2"/>
  <c r="BE578" i="2"/>
  <c r="BE608" i="2"/>
  <c r="BE626" i="2"/>
  <c r="BE753" i="2"/>
  <c r="BE765" i="2"/>
  <c r="BE781" i="2"/>
  <c r="BE798" i="2"/>
  <c r="BE801" i="2"/>
  <c r="BE954" i="2"/>
  <c r="BE1010" i="2"/>
  <c r="BE1025" i="2"/>
  <c r="BE1084" i="2"/>
  <c r="BE1114" i="2"/>
  <c r="BE1147" i="2"/>
  <c r="BE1150" i="2"/>
  <c r="BE1164" i="2"/>
  <c r="BE1166" i="2"/>
  <c r="BE1180" i="2"/>
  <c r="BE1190" i="2"/>
  <c r="BE1220" i="2"/>
  <c r="BE1234" i="2"/>
  <c r="BE1236" i="2"/>
  <c r="BE1246" i="2"/>
  <c r="BE1286" i="2"/>
  <c r="BE1296" i="2"/>
  <c r="BE1298" i="2"/>
  <c r="BE1306" i="2"/>
  <c r="BE1310" i="2"/>
  <c r="BE1324" i="2"/>
  <c r="BE1338" i="2"/>
  <c r="BE1353" i="2"/>
  <c r="BE1365" i="2"/>
  <c r="BE1377" i="2"/>
  <c r="BE1612" i="2"/>
  <c r="BE1622" i="2"/>
  <c r="BE1632" i="2"/>
  <c r="BE1638" i="2"/>
  <c r="BE1688" i="2"/>
  <c r="BE1722" i="2"/>
  <c r="BE1738" i="2"/>
  <c r="BE1744" i="2"/>
  <c r="BE1761" i="2"/>
  <c r="BE1767" i="2"/>
  <c r="BE1881" i="2"/>
  <c r="BE1887" i="2"/>
  <c r="BE1906" i="2"/>
  <c r="BE1912" i="2"/>
  <c r="BE1916" i="2"/>
  <c r="BE1934" i="2"/>
  <c r="BE1948" i="2"/>
  <c r="BE1952" i="2"/>
  <c r="BE1964" i="2"/>
  <c r="BE1998" i="2"/>
  <c r="BE2000" i="2"/>
  <c r="BE2046" i="2"/>
  <c r="BE2056" i="2"/>
  <c r="BE2060" i="2"/>
  <c r="BE2088" i="2"/>
  <c r="BE2094" i="2"/>
  <c r="BE2102" i="2"/>
  <c r="BE2108" i="2"/>
  <c r="BE2132" i="2"/>
  <c r="BE2154" i="2"/>
  <c r="BE2200" i="2"/>
  <c r="BE2240" i="2"/>
  <c r="BE2244" i="2"/>
  <c r="BE2280" i="2"/>
  <c r="BE2291" i="2"/>
  <c r="BE2343" i="2"/>
  <c r="BE2367" i="2"/>
  <c r="BE2372" i="2"/>
  <c r="BE2387" i="2"/>
  <c r="BE2392" i="2"/>
  <c r="BE2396" i="2"/>
  <c r="BE2412" i="2"/>
  <c r="BE2414" i="2"/>
  <c r="BE2418" i="2"/>
  <c r="BE2420" i="2"/>
  <c r="BE2424" i="2"/>
  <c r="BE2430" i="2"/>
  <c r="BE2434" i="2"/>
  <c r="BE2436" i="2"/>
  <c r="BE2438" i="2"/>
  <c r="BE151" i="2"/>
  <c r="BE206" i="2"/>
  <c r="BE215" i="2"/>
  <c r="BE246" i="2"/>
  <c r="BE266" i="2"/>
  <c r="BE365" i="2"/>
  <c r="BE388" i="2"/>
  <c r="BE426" i="2"/>
  <c r="BE454" i="2"/>
  <c r="BE462" i="2"/>
  <c r="BE466" i="2"/>
  <c r="BE476" i="2"/>
  <c r="BE488" i="2"/>
  <c r="BE500" i="2"/>
  <c r="BE515" i="2"/>
  <c r="BE524" i="2"/>
  <c r="BE527" i="2"/>
  <c r="BE605" i="2"/>
  <c r="BE647" i="2"/>
  <c r="BE656" i="2"/>
  <c r="BE677" i="2"/>
  <c r="BE679" i="2"/>
  <c r="BE689" i="2"/>
  <c r="BE745" i="2"/>
  <c r="BE767" i="2"/>
  <c r="BE771" i="2"/>
  <c r="BE773" i="2"/>
  <c r="BE775" i="2"/>
  <c r="BE785" i="2"/>
  <c r="BE819" i="2"/>
  <c r="BE884" i="2"/>
  <c r="BE914" i="2"/>
  <c r="BE918" i="2"/>
  <c r="BE936" i="2"/>
  <c r="BE938" i="2"/>
  <c r="BE944" i="2"/>
  <c r="BE962" i="2"/>
  <c r="BE1051" i="2"/>
  <c r="BE1057" i="2"/>
  <c r="BE1093" i="2"/>
  <c r="BE1096" i="2"/>
  <c r="BE1099" i="2"/>
  <c r="BE1118" i="2"/>
  <c r="BE1156" i="2"/>
  <c r="BE1242" i="2"/>
  <c r="BE1252" i="2"/>
  <c r="BE1264" i="2"/>
  <c r="BE1294" i="2"/>
  <c r="BE1312" i="2"/>
  <c r="BE1320" i="2"/>
  <c r="BE1371" i="2"/>
  <c r="BE1404" i="2"/>
  <c r="BE1437" i="2"/>
  <c r="BE1466" i="2"/>
  <c r="BE1560" i="2"/>
  <c r="BE1588" i="2"/>
  <c r="BE1606" i="2"/>
  <c r="BE1626" i="2"/>
  <c r="BE1654" i="2"/>
  <c r="BE1658" i="2"/>
  <c r="BE1672" i="2"/>
  <c r="BE1684" i="2"/>
  <c r="BE1690" i="2"/>
  <c r="BE1696" i="2"/>
  <c r="BE1703" i="2"/>
  <c r="BE1728" i="2"/>
  <c r="BE1777" i="2"/>
  <c r="BE1795" i="2"/>
  <c r="BE1799" i="2"/>
  <c r="BE1801" i="2"/>
  <c r="BE1803" i="2"/>
  <c r="BE1809" i="2"/>
  <c r="BE1815" i="2"/>
  <c r="BE1821" i="2"/>
  <c r="BE1895" i="2"/>
  <c r="BE1901" i="2"/>
  <c r="BE1903" i="2"/>
  <c r="BE1924" i="2"/>
  <c r="BE1962" i="2"/>
  <c r="BE1972" i="2"/>
  <c r="BE1986" i="2"/>
  <c r="BE2006" i="2"/>
  <c r="BE2016" i="2"/>
  <c r="BE2024" i="2"/>
  <c r="BE2026" i="2"/>
  <c r="BE2044" i="2"/>
  <c r="BE2076" i="2"/>
  <c r="BE2090" i="2"/>
  <c r="BE2168" i="2"/>
  <c r="BE2176" i="2"/>
  <c r="BE2220" i="2"/>
  <c r="BE2224" i="2"/>
  <c r="BE2242" i="2"/>
  <c r="BE2248" i="2"/>
  <c r="BE2262" i="2"/>
  <c r="BE2264" i="2"/>
  <c r="BE2266" i="2"/>
  <c r="BE2296" i="2"/>
  <c r="BE2304" i="2"/>
  <c r="BE2312" i="2"/>
  <c r="BE2327" i="2"/>
  <c r="BE2350" i="2"/>
  <c r="BE2358" i="2"/>
  <c r="BE2381" i="2"/>
  <c r="BE2394" i="2"/>
  <c r="BE2398" i="2"/>
  <c r="BE2402" i="2"/>
  <c r="BE2408" i="2"/>
  <c r="BE2416" i="2"/>
  <c r="BE2422" i="2"/>
  <c r="BE2426" i="2"/>
  <c r="BE2428" i="2"/>
  <c r="BE2432" i="2"/>
  <c r="BE136" i="2"/>
  <c r="BE146" i="2"/>
  <c r="BE182" i="2"/>
  <c r="BE226" i="2"/>
  <c r="BE234" i="2"/>
  <c r="BE252" i="2"/>
  <c r="BE264" i="2"/>
  <c r="BE272" i="2"/>
  <c r="BE292" i="2"/>
  <c r="BE432" i="2"/>
  <c r="BE530" i="2"/>
  <c r="BE572" i="2"/>
  <c r="BE590" i="2"/>
  <c r="BE596" i="2"/>
  <c r="BE691" i="2"/>
  <c r="BE761" i="2"/>
  <c r="BE791" i="2"/>
  <c r="BE793" i="2"/>
  <c r="BE831" i="2"/>
  <c r="BE849" i="2"/>
  <c r="BE861" i="2"/>
  <c r="BE900" i="2"/>
  <c r="BE910" i="2"/>
  <c r="BE920" i="2"/>
  <c r="BE952" i="2"/>
  <c r="BE960" i="2"/>
  <c r="BE1001" i="2"/>
  <c r="BE1078" i="2"/>
  <c r="BE1138" i="2"/>
  <c r="BE1162" i="2"/>
  <c r="BE1198" i="2"/>
  <c r="BE1200" i="2"/>
  <c r="BE1202" i="2"/>
  <c r="BE1206" i="2"/>
  <c r="BE1224" i="2"/>
  <c r="BE1248" i="2"/>
  <c r="BE1258" i="2"/>
  <c r="BE1260" i="2"/>
  <c r="BE1276" i="2"/>
  <c r="BE1322" i="2"/>
  <c r="BE1335" i="2"/>
  <c r="BE1392" i="2"/>
  <c r="BE1398" i="2"/>
  <c r="BE1420" i="2"/>
  <c r="BE1425" i="2"/>
  <c r="BE1428" i="2"/>
  <c r="BE1446" i="2"/>
  <c r="BE1499" i="2"/>
  <c r="BE1568" i="2"/>
  <c r="BE1582" i="2"/>
  <c r="BE1640" i="2"/>
  <c r="BE1670" i="2"/>
  <c r="BE1678" i="2"/>
  <c r="BE1700" i="2"/>
  <c r="BE1715" i="2"/>
  <c r="BE1718" i="2"/>
  <c r="BE1730" i="2"/>
  <c r="BE1734" i="2"/>
  <c r="BE1742" i="2"/>
  <c r="BE1756" i="2"/>
  <c r="BE1781" i="2"/>
  <c r="BE1785" i="2"/>
  <c r="BE1791" i="2"/>
  <c r="BE1841" i="2"/>
  <c r="BE1932" i="2"/>
  <c r="BE1970" i="2"/>
  <c r="BE2066" i="2"/>
  <c r="BE2096" i="2"/>
  <c r="BE2120" i="2"/>
  <c r="BE140" i="2"/>
  <c r="BE154" i="2"/>
  <c r="BE176" i="2"/>
  <c r="BE220" i="2"/>
  <c r="BE230" i="2"/>
  <c r="BE238" i="2"/>
  <c r="BE244" i="2"/>
  <c r="BE307" i="2"/>
  <c r="BE311" i="2"/>
  <c r="BE320" i="2"/>
  <c r="BE323" i="2"/>
  <c r="BE335" i="2"/>
  <c r="BE338" i="2"/>
  <c r="BE341" i="2"/>
  <c r="BE367" i="2"/>
  <c r="BE379" i="2"/>
  <c r="BE406" i="2"/>
  <c r="BE408" i="2"/>
  <c r="BE414" i="2"/>
  <c r="BE422" i="2"/>
  <c r="BE428" i="2"/>
  <c r="BE438" i="2"/>
  <c r="BE485" i="2"/>
  <c r="BE509" i="2"/>
  <c r="BE593" i="2"/>
  <c r="BE599" i="2"/>
  <c r="BE663" i="2"/>
  <c r="BE669" i="2"/>
  <c r="BE687" i="2"/>
  <c r="BE741" i="2"/>
  <c r="BE759" i="2"/>
  <c r="BE837" i="2"/>
  <c r="BE867" i="2"/>
  <c r="BE894" i="2"/>
  <c r="BE912" i="2"/>
  <c r="BE916" i="2"/>
  <c r="BE950" i="2"/>
  <c r="BE977" i="2"/>
  <c r="BE983" i="2"/>
  <c r="BE1013" i="2"/>
  <c r="BE1034" i="2"/>
  <c r="BE1069" i="2"/>
  <c r="BE1072" i="2"/>
  <c r="BE1124" i="2"/>
  <c r="BE1182" i="2"/>
  <c r="BE1204" i="2"/>
  <c r="BE1256" i="2"/>
  <c r="BE1268" i="2"/>
  <c r="BE1278" i="2"/>
  <c r="BE1329" i="2"/>
  <c r="BE1415" i="2"/>
  <c r="BE1460" i="2"/>
  <c r="BE1493" i="2"/>
  <c r="BE1505" i="2"/>
  <c r="BE1512" i="2"/>
  <c r="BE1518" i="2"/>
  <c r="BE1522" i="2"/>
  <c r="BE1532" i="2"/>
  <c r="BE1576" i="2"/>
  <c r="BE1604" i="2"/>
  <c r="BE1642" i="2"/>
  <c r="BE1644" i="2"/>
  <c r="BE1668" i="2"/>
  <c r="BE1720" i="2"/>
  <c r="BE1724" i="2"/>
  <c r="BE1726" i="2"/>
  <c r="BE1748" i="2"/>
  <c r="BE1773" i="2"/>
  <c r="BE1833" i="2"/>
  <c r="BE1837" i="2"/>
  <c r="BE1847" i="2"/>
  <c r="BE1849" i="2"/>
  <c r="BE1875" i="2"/>
  <c r="BE1893" i="2"/>
  <c r="BE1936" i="2"/>
  <c r="BE1944" i="2"/>
  <c r="BE1950" i="2"/>
  <c r="BE1956" i="2"/>
  <c r="BE1994" i="2"/>
  <c r="BE2054" i="2"/>
  <c r="BE2074" i="2"/>
  <c r="BE2080" i="2"/>
  <c r="BE2082" i="2"/>
  <c r="BE2106" i="2"/>
  <c r="BE2114" i="2"/>
  <c r="BE2128" i="2"/>
  <c r="BE2138" i="2"/>
  <c r="BE2170" i="2"/>
  <c r="BE2188" i="2"/>
  <c r="BE2196" i="2"/>
  <c r="BE2212" i="2"/>
  <c r="BE2230" i="2"/>
  <c r="BE2250" i="2"/>
  <c r="BE2252" i="2"/>
  <c r="BE2254" i="2"/>
  <c r="BE2258" i="2"/>
  <c r="BE2272" i="2"/>
  <c r="BE2278" i="2"/>
  <c r="BE2288" i="2"/>
  <c r="BE2294" i="2"/>
  <c r="BE2300" i="2"/>
  <c r="BE2302" i="2"/>
  <c r="BE2310" i="2"/>
  <c r="BE2321" i="2"/>
  <c r="BE2329" i="2"/>
  <c r="BE2331" i="2"/>
  <c r="BE2333" i="2"/>
  <c r="BE2337" i="2"/>
  <c r="BE2341" i="2"/>
  <c r="BE2348" i="2"/>
  <c r="BE2361" i="2"/>
  <c r="BE2365" i="2"/>
  <c r="BE2378" i="2"/>
  <c r="BE2390" i="2"/>
  <c r="BE2404" i="2"/>
  <c r="BE2406" i="2"/>
  <c r="BE2410" i="2"/>
  <c r="BE156" i="2"/>
  <c r="BE222" i="2"/>
  <c r="BE287" i="2"/>
  <c r="BE296" i="2"/>
  <c r="BE314" i="2"/>
  <c r="BE350" i="2"/>
  <c r="BE359" i="2"/>
  <c r="BE444" i="2"/>
  <c r="BE450" i="2"/>
  <c r="BE458" i="2"/>
  <c r="BE491" i="2"/>
  <c r="BE566" i="2"/>
  <c r="BE575" i="2"/>
  <c r="BE602" i="2"/>
  <c r="BE614" i="2"/>
  <c r="BE632" i="2"/>
  <c r="BE653" i="2"/>
  <c r="BE685" i="2"/>
  <c r="BE695" i="2"/>
  <c r="BE711" i="2"/>
  <c r="BE715" i="2"/>
  <c r="BE719" i="2"/>
  <c r="BE727" i="2"/>
  <c r="BE729" i="2"/>
  <c r="BE743" i="2"/>
  <c r="BE757" i="2"/>
  <c r="BE787" i="2"/>
  <c r="BE840" i="2"/>
  <c r="BE882" i="2"/>
  <c r="BE906" i="2"/>
  <c r="BE932" i="2"/>
  <c r="BE934" i="2"/>
  <c r="BE942" i="2"/>
  <c r="BE956" i="2"/>
  <c r="BE992" i="2"/>
  <c r="BE1031" i="2"/>
  <c r="BE1042" i="2"/>
  <c r="BE1054" i="2"/>
  <c r="BE1108" i="2"/>
  <c r="BE1116" i="2"/>
  <c r="BE1168" i="2"/>
  <c r="BE1176" i="2"/>
  <c r="BE1178" i="2"/>
  <c r="BE1194" i="2"/>
  <c r="BE1228" i="2"/>
  <c r="BE1274" i="2"/>
  <c r="BE1288" i="2"/>
  <c r="BE1332" i="2"/>
  <c r="BE1341" i="2"/>
  <c r="BE1412" i="2"/>
  <c r="BE1431" i="2"/>
  <c r="BE1457" i="2"/>
  <c r="BE1463" i="2"/>
  <c r="BE1516" i="2"/>
  <c r="BE1524" i="2"/>
  <c r="BE1538" i="2"/>
  <c r="BE1546" i="2"/>
  <c r="BE1550" i="2"/>
  <c r="BE1564" i="2"/>
  <c r="BE1590" i="2"/>
  <c r="BE1594" i="2"/>
  <c r="BE1598" i="2"/>
  <c r="BE1610" i="2"/>
  <c r="BE1636" i="2"/>
  <c r="BE1662" i="2"/>
  <c r="BE1698" i="2"/>
  <c r="BE1811" i="2"/>
  <c r="BE1877" i="2"/>
  <c r="BE1879" i="2"/>
  <c r="BE1885" i="2"/>
  <c r="BE1891" i="2"/>
  <c r="BE1918" i="2"/>
  <c r="BE1928" i="2"/>
  <c r="BE1954" i="2"/>
  <c r="BE1958" i="2"/>
  <c r="BE1980" i="2"/>
  <c r="BE1982" i="2"/>
  <c r="BE1990" i="2"/>
  <c r="BE2010" i="2"/>
  <c r="BE2116" i="2"/>
  <c r="BE2136" i="2"/>
  <c r="BE2144" i="2"/>
  <c r="BE2180" i="2"/>
  <c r="BE2186" i="2"/>
  <c r="BE2210" i="2"/>
  <c r="BE2214" i="2"/>
  <c r="F92" i="2"/>
  <c r="BE164" i="2"/>
  <c r="BE174" i="2"/>
  <c r="BE224" i="2"/>
  <c r="BE254" i="2"/>
  <c r="BE278" i="2"/>
  <c r="BE284" i="2"/>
  <c r="BE290" i="2"/>
  <c r="BE298" i="2"/>
  <c r="BE304" i="2"/>
  <c r="BE317" i="2"/>
  <c r="BE332" i="2"/>
  <c r="BE347" i="2"/>
  <c r="BE373" i="2"/>
  <c r="BE385" i="2"/>
  <c r="BE400" i="2"/>
  <c r="BE416" i="2"/>
  <c r="BE468" i="2"/>
  <c r="BE542" i="2"/>
  <c r="BE545" i="2"/>
  <c r="BE554" i="2"/>
  <c r="BE641" i="2"/>
  <c r="BE667" i="2"/>
  <c r="BE674" i="2"/>
  <c r="BE709" i="2"/>
  <c r="BE713" i="2"/>
  <c r="BE723" i="2"/>
  <c r="BE736" i="2"/>
  <c r="BE763" i="2"/>
  <c r="BE769" i="2"/>
  <c r="BE777" i="2"/>
  <c r="BE825" i="2"/>
  <c r="BE922" i="2"/>
  <c r="BE924" i="2"/>
  <c r="BE1039" i="2"/>
  <c r="BE1048" i="2"/>
  <c r="BE1066" i="2"/>
  <c r="BE1087" i="2"/>
  <c r="BE1105" i="2"/>
  <c r="BE1111" i="2"/>
  <c r="BE1135" i="2"/>
  <c r="BE1170" i="2"/>
  <c r="BE1222" i="2"/>
  <c r="BE1389" i="2"/>
  <c r="BE1407" i="2"/>
  <c r="BE1418" i="2"/>
  <c r="BE1481" i="2"/>
  <c r="BE1520" i="2"/>
  <c r="BE1580" i="2"/>
  <c r="BE1584" i="2"/>
  <c r="BE1600" i="2"/>
  <c r="BE1624" i="2"/>
  <c r="BE1664" i="2"/>
  <c r="BE1680" i="2"/>
  <c r="BE1752" i="2"/>
  <c r="BE1775" i="2"/>
  <c r="BE1779" i="2"/>
  <c r="BE1783" i="2"/>
  <c r="BE1827" i="2"/>
  <c r="BE1839" i="2"/>
  <c r="BE1863" i="2"/>
  <c r="BE1867" i="2"/>
  <c r="BE1871" i="2"/>
  <c r="BE1930" i="2"/>
  <c r="BE1946" i="2"/>
  <c r="BE2004" i="2"/>
  <c r="BE2008" i="2"/>
  <c r="BE2084" i="2"/>
  <c r="BE2086" i="2"/>
  <c r="BE2122" i="2"/>
  <c r="BE2140" i="2"/>
  <c r="BE2178" i="2"/>
  <c r="BE2232" i="2"/>
  <c r="BE133" i="2"/>
  <c r="BE148" i="2"/>
  <c r="BE166" i="2"/>
  <c r="BE194" i="2"/>
  <c r="BE371" i="2"/>
  <c r="BE412" i="2"/>
  <c r="BE440" i="2"/>
  <c r="BE448" i="2"/>
  <c r="BE456" i="2"/>
  <c r="BE478" i="2"/>
  <c r="BE480" i="2"/>
  <c r="BE497" i="2"/>
  <c r="BE557" i="2"/>
  <c r="BE587" i="2"/>
  <c r="BE629" i="2"/>
  <c r="BE650" i="2"/>
  <c r="BE665" i="2"/>
  <c r="BE813" i="2"/>
  <c r="BE828" i="2"/>
  <c r="BE843" i="2"/>
  <c r="BE855" i="2"/>
  <c r="BE880" i="2"/>
  <c r="BE888" i="2"/>
  <c r="BE890" i="2"/>
  <c r="BE898" i="2"/>
  <c r="BE904" i="2"/>
  <c r="BE908" i="2"/>
  <c r="BE940" i="2"/>
  <c r="BE948" i="2"/>
  <c r="BE965" i="2"/>
  <c r="BE971" i="2"/>
  <c r="BE1004" i="2"/>
  <c r="BE1007" i="2"/>
  <c r="BE1016" i="2"/>
  <c r="BE1081" i="2"/>
  <c r="BE1120" i="2"/>
  <c r="BE1122" i="2"/>
  <c r="BE1184" i="2"/>
  <c r="BE1188" i="2"/>
  <c r="BE1230" i="2"/>
  <c r="BE1254" i="2"/>
  <c r="BE1272" i="2"/>
  <c r="BE1284" i="2"/>
  <c r="BE1304" i="2"/>
  <c r="BE1316" i="2"/>
  <c r="BE1326" i="2"/>
  <c r="BE1356" i="2"/>
  <c r="BE1368" i="2"/>
  <c r="BE1440" i="2"/>
  <c r="BE1444" i="2"/>
  <c r="BE1475" i="2"/>
  <c r="BE1496" i="2"/>
  <c r="BE1528" i="2"/>
  <c r="BE1530" i="2"/>
  <c r="BE1534" i="2"/>
  <c r="BE1540" i="2"/>
  <c r="BE1542" i="2"/>
  <c r="BE1548" i="2"/>
  <c r="BE1556" i="2"/>
  <c r="BE1652" i="2"/>
  <c r="BE1789" i="2"/>
  <c r="BE1805" i="2"/>
  <c r="BE1813" i="2"/>
  <c r="BE1825" i="2"/>
  <c r="BE1869" i="2"/>
  <c r="BE1873" i="2"/>
  <c r="BE1940" i="2"/>
  <c r="BE1996" i="2"/>
  <c r="BE2012" i="2"/>
  <c r="BE2018" i="2"/>
  <c r="BE2032" i="2"/>
  <c r="BE2050" i="2"/>
  <c r="BE2058" i="2"/>
  <c r="BE2098" i="2"/>
  <c r="BE2110" i="2"/>
  <c r="BE2146" i="2"/>
  <c r="BE2148" i="2"/>
  <c r="BE2152" i="2"/>
  <c r="BE2164" i="2"/>
  <c r="BE2174" i="2"/>
  <c r="BE2204" i="2"/>
  <c r="BE2206" i="2"/>
  <c r="BE2222" i="2"/>
  <c r="BE2226" i="2"/>
  <c r="BE2234" i="2"/>
  <c r="BE2238" i="2"/>
  <c r="BE2260" i="2"/>
  <c r="BE2298" i="2"/>
  <c r="BE2314" i="2"/>
  <c r="BE2318" i="2"/>
  <c r="BE2339" i="2"/>
  <c r="BE2345" i="2"/>
  <c r="BE2356" i="2"/>
  <c r="BE2363" i="2"/>
  <c r="BE2376" i="2"/>
  <c r="BE2383" i="2"/>
  <c r="BE2385" i="2"/>
  <c r="BE2400" i="2"/>
  <c r="J89" i="2"/>
  <c r="BE142" i="2"/>
  <c r="BE186" i="2"/>
  <c r="BE190" i="2"/>
  <c r="BE281" i="2"/>
  <c r="BE394" i="2"/>
  <c r="BE430" i="2"/>
  <c r="BE434" i="2"/>
  <c r="BE460" i="2"/>
  <c r="BE472" i="2"/>
  <c r="BE503" i="2"/>
  <c r="BE533" i="2"/>
  <c r="BE671" i="2"/>
  <c r="BE693" i="2"/>
  <c r="BE697" i="2"/>
  <c r="BE699" i="2"/>
  <c r="BE701" i="2"/>
  <c r="BE707" i="2"/>
  <c r="BE717" i="2"/>
  <c r="BE725" i="2"/>
  <c r="BE731" i="2"/>
  <c r="BE733" i="2"/>
  <c r="BE739" i="2"/>
  <c r="BE822" i="2"/>
  <c r="BE870" i="2"/>
  <c r="BE886" i="2"/>
  <c r="BE896" i="2"/>
  <c r="BE902" i="2"/>
  <c r="BE986" i="2"/>
  <c r="BE1028" i="2"/>
  <c r="BE1036" i="2"/>
  <c r="BE1060" i="2"/>
  <c r="BE1144" i="2"/>
  <c r="BE1172" i="2"/>
  <c r="BE1186" i="2"/>
  <c r="BE1208" i="2"/>
  <c r="BE1212" i="2"/>
  <c r="BE1226" i="2"/>
  <c r="BE1244" i="2"/>
  <c r="BE1347" i="2"/>
  <c r="BE1395" i="2"/>
  <c r="BE1410" i="2"/>
  <c r="BE1442" i="2"/>
  <c r="BE1472" i="2"/>
  <c r="BE1514" i="2"/>
  <c r="BE1578" i="2"/>
  <c r="BE1602" i="2"/>
  <c r="BE1618" i="2"/>
  <c r="BE1682" i="2"/>
  <c r="BE1694" i="2"/>
  <c r="BE1709" i="2"/>
  <c r="BE1754" i="2"/>
  <c r="BE1855" i="2"/>
  <c r="BE1861" i="2"/>
  <c r="BE1908" i="2"/>
  <c r="BE1974" i="2"/>
  <c r="BE1992" i="2"/>
  <c r="BE2028" i="2"/>
  <c r="BE2030" i="2"/>
  <c r="BE2038" i="2"/>
  <c r="BE2048" i="2"/>
  <c r="BE2134" i="2"/>
  <c r="BE2166" i="2"/>
  <c r="BE2182" i="2"/>
  <c r="BE2194" i="2"/>
  <c r="BE2202" i="2"/>
  <c r="BE2208" i="2"/>
  <c r="BE2216" i="2"/>
  <c r="BE2228" i="2"/>
  <c r="BE162" i="2"/>
  <c r="BE203" i="2"/>
  <c r="BE256" i="2"/>
  <c r="BE382" i="2"/>
  <c r="BE391" i="2"/>
  <c r="BE403" i="2"/>
  <c r="BE446" i="2"/>
  <c r="BE452" i="2"/>
  <c r="BE506" i="2"/>
  <c r="BE521" i="2"/>
  <c r="BE584" i="2"/>
  <c r="BE611" i="2"/>
  <c r="BE659" i="2"/>
  <c r="BE755" i="2"/>
  <c r="BE779" i="2"/>
  <c r="BE783" i="2"/>
  <c r="BE876" i="2"/>
  <c r="BE1022" i="2"/>
  <c r="BE1129" i="2"/>
  <c r="BE1132" i="2"/>
  <c r="BE1141" i="2"/>
  <c r="BE1214" i="2"/>
  <c r="BE1238" i="2"/>
  <c r="BE1292" i="2"/>
  <c r="BE1302" i="2"/>
  <c r="BE1314" i="2"/>
  <c r="BE1362" i="2"/>
  <c r="BE1380" i="2"/>
  <c r="BE1469" i="2"/>
  <c r="BE1490" i="2"/>
  <c r="BE1508" i="2"/>
  <c r="BE1558" i="2"/>
  <c r="BE1566" i="2"/>
  <c r="BE1596" i="2"/>
  <c r="BE1620" i="2"/>
  <c r="BE1634" i="2"/>
  <c r="BE1656" i="2"/>
  <c r="BE1674" i="2"/>
  <c r="BE1732" i="2"/>
  <c r="BE1736" i="2"/>
  <c r="BE1764" i="2"/>
  <c r="BE1787" i="2"/>
  <c r="BE1845" i="2"/>
  <c r="BE1853" i="2"/>
  <c r="BE1857" i="2"/>
  <c r="BE1910" i="2"/>
  <c r="BE1978" i="2"/>
  <c r="BE2022" i="2"/>
  <c r="BE2042" i="2"/>
  <c r="BE2052" i="2"/>
  <c r="BE2064" i="2"/>
  <c r="BE2072" i="2"/>
  <c r="BE2112" i="2"/>
  <c r="BE2124" i="2"/>
  <c r="BE2142" i="2"/>
  <c r="BE2150" i="2"/>
  <c r="BE2184" i="2"/>
  <c r="BE144" i="2"/>
  <c r="BE160" i="2"/>
  <c r="BE170" i="2"/>
  <c r="BE180" i="2"/>
  <c r="BE200" i="2"/>
  <c r="BE212" i="2"/>
  <c r="BE232" i="2"/>
  <c r="BE242" i="2"/>
  <c r="BE250" i="2"/>
  <c r="BE275" i="2"/>
  <c r="BE294" i="2"/>
  <c r="BE419" i="2"/>
  <c r="BE560" i="2"/>
  <c r="BE617" i="2"/>
  <c r="BE623" i="2"/>
  <c r="BE635" i="2"/>
  <c r="BE638" i="2"/>
  <c r="BE644" i="2"/>
  <c r="BE661" i="2"/>
  <c r="BE681" i="2"/>
  <c r="BE683" i="2"/>
  <c r="BE703" i="2"/>
  <c r="BE705" i="2"/>
  <c r="BE721" i="2"/>
  <c r="BE804" i="2"/>
  <c r="BE807" i="2"/>
  <c r="BE864" i="2"/>
  <c r="BE873" i="2"/>
  <c r="BE878" i="2"/>
  <c r="BE998" i="2"/>
  <c r="BE1159" i="2"/>
  <c r="BE1240" i="2"/>
  <c r="BE1300" i="2"/>
  <c r="BE1308" i="2"/>
  <c r="BE1318" i="2"/>
  <c r="BE1344" i="2"/>
  <c r="BE1451" i="2"/>
  <c r="BE1526" i="2"/>
  <c r="BE1536" i="2"/>
  <c r="BE1552" i="2"/>
  <c r="BE1740" i="2"/>
  <c r="BE1807" i="2"/>
  <c r="BE1831" i="2"/>
  <c r="BE1835" i="2"/>
  <c r="BE1914" i="2"/>
  <c r="BE1976" i="2"/>
  <c r="BE2020" i="2"/>
  <c r="BE2040" i="2"/>
  <c r="BE2062" i="2"/>
  <c r="BE2068" i="2"/>
  <c r="BE2092" i="2"/>
  <c r="BE2130" i="2"/>
  <c r="BE2156" i="2"/>
  <c r="BE158" i="2"/>
  <c r="BE209" i="2"/>
  <c r="BE218" i="2"/>
  <c r="BE248" i="2"/>
  <c r="BE262" i="2"/>
  <c r="BE362" i="2"/>
  <c r="BE442" i="2"/>
  <c r="BE512" i="2"/>
  <c r="BE563" i="2"/>
  <c r="BE581" i="2"/>
  <c r="BE620" i="2"/>
  <c r="BE789" i="2"/>
  <c r="BE795" i="2"/>
  <c r="BE852" i="2"/>
  <c r="BE858" i="2"/>
  <c r="BE926" i="2"/>
  <c r="BE946" i="2"/>
  <c r="BE968" i="2"/>
  <c r="BE974" i="2"/>
  <c r="BE995" i="2"/>
  <c r="BE1045" i="2"/>
  <c r="BE1063" i="2"/>
  <c r="BE1075" i="2"/>
  <c r="BE1090" i="2"/>
  <c r="BE1153" i="2"/>
  <c r="BE1174" i="2"/>
  <c r="BE1210" i="2"/>
  <c r="BE1232" i="2"/>
  <c r="BE1266" i="2"/>
  <c r="BE1280" i="2"/>
  <c r="BE1359" i="2"/>
  <c r="BE1374" i="2"/>
  <c r="BE1434" i="2"/>
  <c r="BE1484" i="2"/>
  <c r="BE1502" i="2"/>
  <c r="BE1510" i="2"/>
  <c r="BE1544" i="2"/>
  <c r="BE1554" i="2"/>
  <c r="BE1562" i="2"/>
  <c r="BE1570" i="2"/>
  <c r="BE1592" i="2"/>
  <c r="BE1608" i="2"/>
  <c r="BE1614" i="2"/>
  <c r="BE1630" i="2"/>
  <c r="BE1648" i="2"/>
  <c r="BE1686" i="2"/>
  <c r="BE1750" i="2"/>
  <c r="BE1758" i="2"/>
  <c r="BE1843" i="2"/>
  <c r="BE1851" i="2"/>
  <c r="BE1899" i="2"/>
  <c r="BE1922" i="2"/>
  <c r="BE1926" i="2"/>
  <c r="BE1942" i="2"/>
  <c r="BE1966" i="2"/>
  <c r="BE1984" i="2"/>
  <c r="BE1988" i="2"/>
  <c r="BE2104" i="2"/>
  <c r="F35" i="2"/>
  <c r="BB95" i="1"/>
  <c r="F37" i="2"/>
  <c r="BD95" i="1"/>
  <c r="J34" i="2"/>
  <c r="AW95" i="1"/>
  <c r="J34" i="3"/>
  <c r="AW96" i="1"/>
  <c r="F37" i="3"/>
  <c r="BD96" i="1" s="1"/>
  <c r="F34" i="3"/>
  <c r="BA96" i="1"/>
  <c r="F35" i="3"/>
  <c r="BB96" i="1"/>
  <c r="F36" i="3"/>
  <c r="BC96" i="1"/>
  <c r="F36" i="2"/>
  <c r="BC95" i="1"/>
  <c r="F34" i="2"/>
  <c r="BA95" i="1" s="1"/>
  <c r="BK2282" i="2" l="1"/>
  <c r="J2282" i="2" s="1"/>
  <c r="J102" i="2" s="1"/>
  <c r="P2282" i="2"/>
  <c r="P130" i="2"/>
  <c r="AU95" i="1"/>
  <c r="AU94" i="1" s="1"/>
  <c r="T2282" i="2"/>
  <c r="T130" i="2"/>
  <c r="R2282" i="2"/>
  <c r="R130" i="2"/>
  <c r="BK131" i="2"/>
  <c r="BK130" i="2" s="1"/>
  <c r="J130" i="2" s="1"/>
  <c r="J30" i="2" s="1"/>
  <c r="AG95" i="1" s="1"/>
  <c r="J131" i="2"/>
  <c r="J97" i="2" s="1"/>
  <c r="BK117" i="3"/>
  <c r="J117" i="3" s="1"/>
  <c r="J30" i="3" s="1"/>
  <c r="AG96" i="1" s="1"/>
  <c r="BB94" i="1"/>
  <c r="AX94" i="1"/>
  <c r="BC94" i="1"/>
  <c r="AY94" i="1" s="1"/>
  <c r="J33" i="3"/>
  <c r="AV96" i="1" s="1"/>
  <c r="AT96" i="1" s="1"/>
  <c r="F33" i="2"/>
  <c r="AZ95" i="1" s="1"/>
  <c r="J33" i="2"/>
  <c r="AV95" i="1" s="1"/>
  <c r="AT95" i="1" s="1"/>
  <c r="BA94" i="1"/>
  <c r="W30" i="1"/>
  <c r="BD94" i="1"/>
  <c r="W33" i="1"/>
  <c r="F33" i="3"/>
  <c r="AZ96" i="1" s="1"/>
  <c r="J96" i="3" l="1"/>
  <c r="AN95" i="1"/>
  <c r="J96" i="2"/>
  <c r="J39" i="3"/>
  <c r="J39" i="2"/>
  <c r="AG94" i="1"/>
  <c r="AK26" i="1"/>
  <c r="AN96" i="1"/>
  <c r="AZ94" i="1"/>
  <c r="AV94" i="1" s="1"/>
  <c r="AK29" i="1" s="1"/>
  <c r="W31" i="1"/>
  <c r="AW94" i="1"/>
  <c r="AK30" i="1"/>
  <c r="W32" i="1"/>
  <c r="AK35" i="1" l="1"/>
  <c r="W29" i="1"/>
  <c r="AT94" i="1"/>
  <c r="AN94" i="1" l="1"/>
</calcChain>
</file>

<file path=xl/sharedStrings.xml><?xml version="1.0" encoding="utf-8"?>
<sst xmlns="http://schemas.openxmlformats.org/spreadsheetml/2006/main" count="21571" uniqueCount="4722">
  <si>
    <t>Export Komplet</t>
  </si>
  <si>
    <t/>
  </si>
  <si>
    <t>2.0</t>
  </si>
  <si>
    <t>ZAMOK</t>
  </si>
  <si>
    <t>False</t>
  </si>
  <si>
    <t>{fdabd550-245d-495e-baec-ca33efdcb9cf}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</si>
  <si>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</si>
  <si>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</si>
  <si>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</si>
  <si>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</si>
  <si>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</si>
  <si>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</si>
  <si>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</si>
  <si>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635240020-ST-OVA-II</t>
  </si>
  <si>
    <t>Stavba:</t>
  </si>
  <si>
    <t>Údržba, opravy a odstraňování závad u ST OŘ OVA 2026 - ST Ostrava - Obvod 2</t>
  </si>
  <si>
    <t>KSO:</t>
  </si>
  <si>
    <t>CC-CZ:</t>
  </si>
  <si>
    <t>Místo:</t>
  </si>
  <si>
    <t>obvod ST Ostrava -  obvod provozního oddělení 2</t>
  </si>
  <si>
    <t>Datum:</t>
  </si>
  <si>
    <t>2. 1. 2026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</si>
  <si>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</si>
  <si>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</si>
  <si>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</si>
  <si>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</si>
  <si>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</si>
  <si>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</si>
  <si>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</si>
  <si>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</si>
  <si>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</si>
  <si>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</si>
  <si>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</si>
  <si>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</si>
  <si>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</si>
  <si>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</si>
  <si>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</si>
  <si>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</si>
  <si>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</si>
  <si>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</si>
  <si>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</si>
  <si>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</si>
  <si>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</si>
  <si>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</si>
  <si>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</si>
  <si>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</si>
  <si>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</si>
  <si>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</si>
  <si>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</si>
  <si>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</si>
  <si>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</si>
  <si>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</si>
  <si>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</si>
  <si>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</si>
  <si>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</si>
  <si>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</si>
  <si>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</si>
  <si>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</si>
  <si>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</si>
  <si>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</si>
  <si>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</si>
  <si>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</si>
  <si>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</si>
  <si>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</si>
  <si>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</si>
  <si>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</si>
  <si>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</si>
  <si>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</si>
  <si>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</si>
  <si>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</si>
  <si>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</si>
  <si>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</si>
  <si>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</si>
  <si>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</si>
  <si>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</si>
  <si>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</si>
  <si>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</si>
  <si>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</si>
  <si>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</si>
  <si>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</si>
  <si>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Ostrava - Obvod 2</t>
  </si>
  <si>
    <t>STA</t>
  </si>
  <si>
    <t>1</t>
  </si>
  <si>
    <t>{3c3bda6b-b0de-49b1-8ce7-92972406bc2f}</t>
  </si>
  <si>
    <t>2</t>
  </si>
  <si>
    <t>VON</t>
  </si>
  <si>
    <t>Vedlejší a ostatní náklady - ST Ostrava - Obvod 2</t>
  </si>
  <si>
    <t>{7d45127a-b765-4848-bf18-cade68f71aae}</t>
  </si>
  <si>
    <t>KRYCÍ LIST SOUPISU PRACÍ</t>
  </si>
  <si>
    <t>Objekt:</t>
  </si>
  <si>
    <t>SO 01 - Práce a dodávky - ST Ostrava - Obvod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</si>
  <si>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</si>
  <si>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</si>
  <si>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</si>
  <si>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</si>
  <si>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</si>
  <si>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</si>
  <si>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</si>
  <si>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</si>
  <si>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</si>
  <si>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</si>
  <si>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</si>
  <si>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</si>
  <si>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</si>
  <si>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</si>
  <si>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</si>
  <si>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</si>
  <si>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</si>
  <si>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</si>
  <si>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</si>
  <si>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</si>
  <si>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</si>
  <si>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</si>
  <si>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</si>
  <si>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</si>
  <si>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</si>
  <si>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</si>
  <si>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</si>
  <si>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</si>
  <si>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</si>
  <si>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</si>
  <si>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</si>
  <si>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</si>
  <si>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</si>
  <si>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</si>
  <si>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</si>
  <si>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</si>
  <si>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</si>
  <si>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</si>
  <si>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</si>
  <si>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</t>
  </si>
  <si>
    <t>km</t>
  </si>
  <si>
    <t>Sborník UOŽI 01 2026</t>
  </si>
  <si>
    <t>4</t>
  </si>
  <si>
    <t>PP</t>
  </si>
  <si>
    <t>Měření geometrických parametrů měřícím vozíkem v koleji Poznámka: 1. V cenách jsou započteny náklady na měření provozních odchylek dle ČSN, zpracování a předání tištěných výstupů objednateli.</t>
  </si>
  <si>
    <t>P</t>
  </si>
  <si>
    <t>Poznámka k položce:_x000D_
Kilometr koleje=km</t>
  </si>
  <si>
    <t>5902005010</t>
  </si>
  <si>
    <t>Operativní odstranění závad, překážek a následků mimořádných událostí na železničním spodku nebo svršku</t>
  </si>
  <si>
    <t>hod</t>
  </si>
  <si>
    <t>-1756871617</t>
  </si>
  <si>
    <t>Operativní odstranění závad, překážek a následků mimořádných událostí na železničním spodku nebo svršku Poznámka: 1. V cenách jsou započteny náklady na odstranění nepředvídaných závad na železničním svršku, spodku a přejezdech, nepředvídaných překážek (např. dřevin, stromů, naplavenin, nánosů nebo cizích předmětů) z průjezdného průřezu koleje, následků mimořádné události, zprovoznění a zajištění provozuschopnosti ŽDC v dohodnutém časovém limitu. 2. V cenách nejsou obsaženy náklady na odstranění překážky způsobené sněhem nebo ledem.</t>
  </si>
  <si>
    <t>3</t>
  </si>
  <si>
    <t>5903005010</t>
  </si>
  <si>
    <t>Příprava výhybky jednoduché na provoz v zimě s jedním závěrem 1:5,7 až 1:12 sklonu 14° až 4,5°</t>
  </si>
  <si>
    <t>kus</t>
  </si>
  <si>
    <t>6</t>
  </si>
  <si>
    <t>Příprava výhybky jednoduché na provoz v zimě s jedním závěrem 1:5,7 až 1:12 sklonu 14° až 4,5°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</si>
  <si>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5903005020</t>
  </si>
  <si>
    <t>Příprava výhybky jednoduché na provoz v zimě s více závěry 1:7,5 až 1:11 sklonu 14° až 5°</t>
  </si>
  <si>
    <t>8</t>
  </si>
  <si>
    <t>Příprava výhybky jednoduché na provoz v zimě s více závěry 1:7,5 až 1:11 sklonu 14° až 5°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</si>
  <si>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5903005030</t>
  </si>
  <si>
    <t>Příprava výhybky jednoduché na provoz v zimě s více závěry 1:12 až 1:18,5 sklonu 4,5°až 3°</t>
  </si>
  <si>
    <t>10</t>
  </si>
  <si>
    <t>Příprava výhybky jednoduché na provoz v zimě s více závěry 1:12 až 1:18,5 sklonu 4,5°až 3°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</si>
  <si>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5903005060</t>
  </si>
  <si>
    <t>Příprava výhybky jednoduché na provoz v zimě s více závěry a PHS 1:14 a 1:18,5</t>
  </si>
  <si>
    <t>Příprava výhybky jednoduché na provoz v zimě s více závěry a PHS 1:14 a 1:18,5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</si>
  <si>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</si>
  <si>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5903005070</t>
  </si>
  <si>
    <t>Příprava výhybky jednoduché na provoz v zimě s více závěry a PHS 1:26,5 a menším</t>
  </si>
  <si>
    <t>14</t>
  </si>
  <si>
    <t>Příprava výhybky jednoduché na provoz v zimě s více závěry a PHS 1:26,5 a menším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</si>
  <si>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5903007010</t>
  </si>
  <si>
    <t>Příprava výhybky křižovatkové na provoz v zimě celé</t>
  </si>
  <si>
    <t>16</t>
  </si>
  <si>
    <t>Příprava výhybky křižovatkové na provoz v zimě celé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</si>
  <si>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</si>
  <si>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9</t>
  </si>
  <si>
    <t>5903007020</t>
  </si>
  <si>
    <t>Příprava výhybky křižovatkové na provoz v zimě poloviční</t>
  </si>
  <si>
    <t>18</t>
  </si>
  <si>
    <t>Příprava výhybky křižovatkové na provoz v zimě poloviční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</si>
  <si>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5903010010</t>
  </si>
  <si>
    <t>Uložení posypového materiálu na místo potřeby</t>
  </si>
  <si>
    <t>m3</t>
  </si>
  <si>
    <t>20</t>
  </si>
  <si>
    <t>Uložení posypového materiálu na místo potřeby Poznámka: 1. V ceně jsou započteny náklady na naložení posypu na dopravní prostředek, manipulaci a uložení na místo podle požadavku objednatele. 2. V ceně nejsou obsaženy náklady na dodávku materiálu a dopravu.</t>
  </si>
  <si>
    <t>11</t>
  </si>
  <si>
    <t>5903015010</t>
  </si>
  <si>
    <t>Protisněhové zábrany zásněžky montáž</t>
  </si>
  <si>
    <t>22</t>
  </si>
  <si>
    <t>Protisněhové zábrany zásněžky montáž Poznámka: 1. V cenách jsou započteny náklady na roznesení, montáž, ukotvení nebo demontáž rozebrání, snesení a naložení na dopravní prostředek a uložení.</t>
  </si>
  <si>
    <t>5903015020</t>
  </si>
  <si>
    <t>Protisněhové zábrany zásněžky demontáž</t>
  </si>
  <si>
    <t>24</t>
  </si>
  <si>
    <t>Protisněhové zábrany zásněžky demontáž Poznámka: 1. V cenách jsou započteny náklady na roznesení, montáž, ukotvení nebo demontáž rozebrání, snesení a naložení na dopravní prostředek a uložení.</t>
  </si>
  <si>
    <t>13</t>
  </si>
  <si>
    <t>5903020010</t>
  </si>
  <si>
    <t>Odstranění sněhu a ledu z nástupišť a komunikací ručně</t>
  </si>
  <si>
    <t>26</t>
  </si>
  <si>
    <t>Odstranění sněhu a ledu z nástupišť a komunikací ručně Poznámka: 1. V cenách jsou započteny náklady na práce v zimních podmínkách, manipulaci, naložení sněhu na dopravní prostředek a uložení na úložišti.</t>
  </si>
  <si>
    <t>5903020020</t>
  </si>
  <si>
    <t>Odstranění sněhu a ledu z kolejí ručně</t>
  </si>
  <si>
    <t>28</t>
  </si>
  <si>
    <t>Odstranění sněhu a ledu z kolejí ručně Poznámka: 1. V cenách jsou započteny náklady na práce v zimních podmínkách, manipulaci, naložení sněhu na dopravní prostředek a uložení na úložišti.</t>
  </si>
  <si>
    <t>15</t>
  </si>
  <si>
    <t>5903020110</t>
  </si>
  <si>
    <t>Odstranění sněhu a ledu z výhybek ručně</t>
  </si>
  <si>
    <t>30</t>
  </si>
  <si>
    <t>Odstranění sněhu a ledu z výhybek ručně Poznámka: 1. V cenách jsou započteny náklady na práce v zimních podmínkách, manipulaci, naložení sněhu na dopravní prostředek a uložení na úložišti.</t>
  </si>
  <si>
    <t>5903025010</t>
  </si>
  <si>
    <t>Odstranění posypu nástupišť ručně smetením</t>
  </si>
  <si>
    <t>m2</t>
  </si>
  <si>
    <t>32</t>
  </si>
  <si>
    <t>Odstranění posypu nástupišť ručně smetením Poznámka: 1. V cenách jsou započteny náklady na naložení na dopravní prostředek a uložení na úložišti.</t>
  </si>
  <si>
    <t>17</t>
  </si>
  <si>
    <t>5904005010</t>
  </si>
  <si>
    <t>Vysečení travního porostu ručně sklon terénu do 1:2</t>
  </si>
  <si>
    <t>34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</si>
  <si>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</si>
  <si>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</si>
  <si>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</si>
  <si>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36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</si>
  <si>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</si>
  <si>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19</t>
  </si>
  <si>
    <t>5904005110</t>
  </si>
  <si>
    <t>Vysečení travního porostu strojně kolovou nebo kolejovou mechanizací se sekacím adaptérem</t>
  </si>
  <si>
    <t>ha</t>
  </si>
  <si>
    <t>38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</si>
  <si>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</si>
  <si>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</si>
  <si>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</si>
  <si>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40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</si>
  <si>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</si>
  <si>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</si>
  <si>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</si>
  <si>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42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</si>
  <si>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</si>
  <si>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5904020010</t>
  </si>
  <si>
    <t>Vyřezání křovin porost řídký 1 až 5 kusů stonků na m2 plochy sklon terénu do 1:2</t>
  </si>
  <si>
    <t>44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</si>
  <si>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</si>
  <si>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23</t>
  </si>
  <si>
    <t>5904020020</t>
  </si>
  <si>
    <t>Vyřezání křovin porost řídký 1 až 5 kusů stonků na m2 plochy sklon terénu přes 1:2</t>
  </si>
  <si>
    <t>46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</si>
  <si>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</si>
  <si>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5904020110</t>
  </si>
  <si>
    <t>Vyřezání křovin porost hustý 6 a více kusů stonků na m2 plochy sklon terénu do 1:2</t>
  </si>
  <si>
    <t>48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</si>
  <si>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</si>
  <si>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25</t>
  </si>
  <si>
    <t>5904020120</t>
  </si>
  <si>
    <t>Vyřezání křovin porost hustý 6 a více kusů stonků na m2 plochy sklon terénu přes 1:2</t>
  </si>
  <si>
    <t>50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</si>
  <si>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</si>
  <si>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</si>
  <si>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</si>
  <si>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52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</si>
  <si>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</si>
  <si>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27</t>
  </si>
  <si>
    <t>5904025020</t>
  </si>
  <si>
    <t>Ořez větví místně ručně do výšky nad terénem přes 2 m</t>
  </si>
  <si>
    <t>54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</si>
  <si>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</si>
  <si>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5904031010</t>
  </si>
  <si>
    <t>Odstranění smíšené vegetace strojně kolovou nebo kolejovou mechanizací s mulčovacím adaptérem o objemu křovin do 50 %</t>
  </si>
  <si>
    <t>56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</si>
  <si>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</si>
  <si>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29</t>
  </si>
  <si>
    <t>5904031020</t>
  </si>
  <si>
    <t>Odstranění smíšené vegetace strojně kolovou nebo kolejovou mechanizací s mulčovacím adaptérem o objemu křovin přes 50 %</t>
  </si>
  <si>
    <t>58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</si>
  <si>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</si>
  <si>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5904035020</t>
  </si>
  <si>
    <t>Kácení stromů se sklonem terénu do 1:2 obvodem kmene přes 63 do 80 cm</t>
  </si>
  <si>
    <t>60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</si>
  <si>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</si>
  <si>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21-25 cm</t>
  </si>
  <si>
    <t>31</t>
  </si>
  <si>
    <t>5904035030</t>
  </si>
  <si>
    <t>Kácení stromů se sklonem terénu do 1:2 obvodem kmene přes 80 do 157 cm</t>
  </si>
  <si>
    <t>62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</si>
  <si>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</si>
  <si>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26-50 cm</t>
  </si>
  <si>
    <t>5904035040</t>
  </si>
  <si>
    <t>Kácení stromů se sklonem terénu do 1:2 obvodem kmene přes 157 do 220 cm</t>
  </si>
  <si>
    <t>64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</si>
  <si>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</si>
  <si>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51-70 cm</t>
  </si>
  <si>
    <t>33</t>
  </si>
  <si>
    <t>5904035050</t>
  </si>
  <si>
    <t>Kácení stromů se sklonem terénu do 1:2 obvodem kmene přes 220 do 283 cm</t>
  </si>
  <si>
    <t>66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</si>
  <si>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</si>
  <si>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Poznámka k položce:_x000D_
Strom=kus, průměr 71-90 cm</t>
  </si>
  <si>
    <t>5904035120</t>
  </si>
  <si>
    <t>Kácení stromů se sklonem terénu přes 1:2 obvodem kmene přes 63 do 80 cm</t>
  </si>
  <si>
    <t>68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</si>
  <si>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</si>
  <si>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35</t>
  </si>
  <si>
    <t>5904035130</t>
  </si>
  <si>
    <t>Kácení stromů se sklonem terénu přes 1:2 obvodem kmene přes 80 do 157 cm</t>
  </si>
  <si>
    <t>70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</si>
  <si>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</si>
  <si>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</si>
  <si>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</si>
  <si>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72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</si>
  <si>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</si>
  <si>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37</t>
  </si>
  <si>
    <t>5904035150</t>
  </si>
  <si>
    <t>Kácení stromů se sklonem terénu přes 1:2 obvodem kmene přes 220 do 283 cm</t>
  </si>
  <si>
    <t>74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</si>
  <si>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</si>
  <si>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5905005010</t>
  </si>
  <si>
    <t>Odstranění plevelů a buřiny z koleje nebo výhybky</t>
  </si>
  <si>
    <t>76</t>
  </si>
  <si>
    <t>Odstranění plevelů a buřiny z koleje nebo výhybky Poznámka: 1. V cenách jsou započteny náklady na odstranění plevelů a buřiny včetně kořenů ručně, úprava rozrušeného KL, ometení pražců a upevňovadel, rozprostření výzisku na terén nebo naložení na dopravní prostředek.</t>
  </si>
  <si>
    <t>39</t>
  </si>
  <si>
    <t>5905010010</t>
  </si>
  <si>
    <t>Odstranění nánosu nad horní plochou pražce</t>
  </si>
  <si>
    <t>78</t>
  </si>
  <si>
    <t>Odstranění nánosu nad horní plochou pražce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</si>
  <si>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5905015010</t>
  </si>
  <si>
    <t>Oprava stezky ručně s odstraněním drnu a nánosu do 10 cm</t>
  </si>
  <si>
    <t>80</t>
  </si>
  <si>
    <t>Oprava stezky ručně s odstraněním drnu a nánosu do 10 cm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</si>
  <si>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41</t>
  </si>
  <si>
    <t>5905020010</t>
  </si>
  <si>
    <t>Oprava stezky strojně s odstraněním drnu a nánosu do 10 cm</t>
  </si>
  <si>
    <t>82</t>
  </si>
  <si>
    <t>Oprava stezky strojně s odstraněním drnu a nánosu do 10 cm Poznámka: 1. V cenách jsou započteny náklady na odtěžení nánosu stezky a rozprostření výzisku na terén nebo naložení na dopravní prostředek a úprava povrchu stezky.</t>
  </si>
  <si>
    <t>5905020020</t>
  </si>
  <si>
    <t>Oprava stezky strojně s odstraněním drnu a nánosu přes 10 cm do 20 cm</t>
  </si>
  <si>
    <t>84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</si>
  <si>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</si>
  <si>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43</t>
  </si>
  <si>
    <t>5905023020</t>
  </si>
  <si>
    <t>Úprava povrchu stezky rozprostřením štěrkodrtě přes 3 do 5 cm</t>
  </si>
  <si>
    <t>86</t>
  </si>
  <si>
    <t>Úprava povrchu stezky rozprostřením štěrkodrtě přes 3 do 5 cm Poznámka: 1. V cenách jsou započteny náklady na rozprostření a urovnání kameniva včetně zhutnění povrchu stezky. Platí pro nový i stávající stav. 2. V cenách nejsou obsaženy náklady na dodávku drtě.</t>
  </si>
  <si>
    <t>5905023030</t>
  </si>
  <si>
    <t>Úprava povrchu stezky rozprostřením štěrkodrtě přes 5 do 10 cm</t>
  </si>
  <si>
    <t>88</t>
  </si>
  <si>
    <t>Úprava povrchu stezky rozprostřením štěrkodrtě přes 5 do 10 cm Poznámka: 1. V cenách jsou započteny náklady na rozprostření a urovnání kameniva včetně zhutnění povrchu stezky. Platí pro nový i stávající stav. 2. V cenách nejsou obsaženy náklady na dodávku drtě.</t>
  </si>
  <si>
    <t>45</t>
  </si>
  <si>
    <t>5905025010</t>
  </si>
  <si>
    <t>Doplnění stezky štěrkodrtí ojediněle ručně</t>
  </si>
  <si>
    <t>90</t>
  </si>
  <si>
    <t>Doplnění stezky štěrkodrtí ojediněle ručně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</si>
  <si>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5905025110</t>
  </si>
  <si>
    <t>Doplnění stezky štěrkodrtí souvislé</t>
  </si>
  <si>
    <t>92</t>
  </si>
  <si>
    <t>Doplnění stezky štěrkodrtí souvislé Poznámka: 1. V cenách jsou započteny náklady na doplnění kameniva včetně rozprostření ojediněle ručně z vozíku nebo souvisle mechanizací z vozíků nebo železničních vozů. 2. V cenách nejsou obsaženy náklady na dodávku kameniva.</t>
  </si>
  <si>
    <t>47</t>
  </si>
  <si>
    <t>5905030010</t>
  </si>
  <si>
    <t>Ojedinělá výměna KL mimo lavičku lože otevřené</t>
  </si>
  <si>
    <t>94</t>
  </si>
  <si>
    <t>Ojedinělá výměna KL mimo lavičku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</si>
  <si>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5905030020</t>
  </si>
  <si>
    <t>Ojedinělá výměna KL mimo lavičku lože zapuštěné</t>
  </si>
  <si>
    <t>96</t>
  </si>
  <si>
    <t>Ojedinělá výměna KL mimo lavičku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</si>
  <si>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49</t>
  </si>
  <si>
    <t>5905030110</t>
  </si>
  <si>
    <t>Ojedinělá výměna KL včetně lavičky pod ložnou plochou pražce lože otevřené</t>
  </si>
  <si>
    <t>98</t>
  </si>
  <si>
    <t>Ojedinělá výměna KL včetně lavičky pod ložnou plochou pražce lože otevřené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</si>
  <si>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5905030120</t>
  </si>
  <si>
    <t>Ojedinělá výměna KL včetně lavičky pod ložnou plochou pražce lože zapuštěné</t>
  </si>
  <si>
    <t>100</t>
  </si>
  <si>
    <t>Ojedinělá výměna KL včetně lavičky pod ložnou plochou pražce lože zapuštěné Poznámka: 1. V cenách jsou započteny náklady na ruční rozkopání, odstranění materiálu KL a rozprostření výzisku na terén nebo naložení na dopravní prostředek, přehození nového kameniva, zřízení KL, úprava KL do profilu a případné snížení pod patou kolejnice. U výměny KL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</si>
  <si>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51</t>
  </si>
  <si>
    <t>5905035010</t>
  </si>
  <si>
    <t>Výměna KL malou těžící mechanizací mimo lavičku lože otevřené</t>
  </si>
  <si>
    <t>102</t>
  </si>
  <si>
    <t>Výměna KL malou těžící mechanizací mimo lavičku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</si>
  <si>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5905035020</t>
  </si>
  <si>
    <t>Výměna KL malou těžící mechanizací mimo lavičku lože zapuštěné</t>
  </si>
  <si>
    <t>104</t>
  </si>
  <si>
    <t>Výměna KL malou těžící mechanizací mimo lavičku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</si>
  <si>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53</t>
  </si>
  <si>
    <t>5905035110</t>
  </si>
  <si>
    <t>Výměna KL malou těžící mechanizací včetně lavičky pod ložnou plochou pražce lože otevřené</t>
  </si>
  <si>
    <t>106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</si>
  <si>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</si>
  <si>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5905035120</t>
  </si>
  <si>
    <t>Výměna KL malou těžící mechanizací včetně lavičky pod ložnou plochou pražce lože zapuštěné</t>
  </si>
  <si>
    <t>108</t>
  </si>
  <si>
    <t>Výměna KL malou těžící mechanizací včetně lavičky pod ložnou plochou pražce lože zapuštěné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</si>
  <si>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55</t>
  </si>
  <si>
    <t>5905055010</t>
  </si>
  <si>
    <t>Odstranění stávajícího kolejového lože odtěžením v koleji</t>
  </si>
  <si>
    <t>110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</si>
  <si>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</si>
  <si>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5905055020</t>
  </si>
  <si>
    <t>Odstranění stávajícího kolejového lože odtěžením ve výhybce</t>
  </si>
  <si>
    <t>112</t>
  </si>
  <si>
    <t>Odstranění stávajícího kolejového lože odtěžením ve výhybce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</si>
  <si>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57</t>
  </si>
  <si>
    <t>5905060010</t>
  </si>
  <si>
    <t>Zřízení nového kolejového lože v koleji</t>
  </si>
  <si>
    <t>114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</si>
  <si>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</si>
  <si>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5905060020</t>
  </si>
  <si>
    <t>Zřízení nového kolejového lože ve výhybce</t>
  </si>
  <si>
    <t>116</t>
  </si>
  <si>
    <t>Zřízení nového kolejového lože ve výhybce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</si>
  <si>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59</t>
  </si>
  <si>
    <t>5905065010</t>
  </si>
  <si>
    <t>Samostatná úprava vrstvy kolejového lože pod ložnou plochou pražců v koleji</t>
  </si>
  <si>
    <t>118</t>
  </si>
  <si>
    <t>Samostatná úprava vrstvy kolejového lože pod ložnou plochou pražců v koleji Poznámka: 1. V cenách jsou započteny náklady na urovnání a homogenizaci vrstvy kameniva. 2. V cenách nejsou obsaženy náklady na dodávku a doplnění kameniva.</t>
  </si>
  <si>
    <t>5905065020</t>
  </si>
  <si>
    <t>Samostatná úprava vrstvy kolejového lože pod ložnou plochou pražců ve výhybce</t>
  </si>
  <si>
    <t>120</t>
  </si>
  <si>
    <t>Samostatná úprava vrstvy kolejového lože pod ložnou plochou pražců ve výhybce Poznámka: 1. V cenách jsou započteny náklady na urovnání a homogenizaci vrstvy kameniva. 2. V cenách nejsou obsaženy náklady na dodávku a doplnění kameniva.</t>
  </si>
  <si>
    <t>61</t>
  </si>
  <si>
    <t>5905080010</t>
  </si>
  <si>
    <t>Ojedinělé čištění KL mimo lavičku lože otevřené</t>
  </si>
  <si>
    <t>122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</si>
  <si>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</si>
  <si>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5905080020</t>
  </si>
  <si>
    <t>Ojedinělé čištění KL mimo lavičku lože zapuštěné</t>
  </si>
  <si>
    <t>124</t>
  </si>
  <si>
    <t>Ojedinělé čištění KL mimo lavičku lože zapuštěné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</si>
  <si>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63</t>
  </si>
  <si>
    <t>5905085015</t>
  </si>
  <si>
    <t>Souvislé čištění KL strojně koleje pražce dřevěné</t>
  </si>
  <si>
    <t>126</t>
  </si>
  <si>
    <t>Souvislé čištění KL strojně koleje pražce dřevěné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</si>
  <si>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5905085045</t>
  </si>
  <si>
    <t>Souvislé čištění KL strojně koleje pražce betonové</t>
  </si>
  <si>
    <t>128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</si>
  <si>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</si>
  <si>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65</t>
  </si>
  <si>
    <t>5905095010</t>
  </si>
  <si>
    <t>Úprava kolejového lože ojediněle ručně v koleji lože otevřené</t>
  </si>
  <si>
    <t>m</t>
  </si>
  <si>
    <t>1256656473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</si>
  <si>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</si>
  <si>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Poznámka k položce:_x000D_
Metr koleje=m</t>
  </si>
  <si>
    <t>5905095020</t>
  </si>
  <si>
    <t>Úprava kolejového lože ojediněle ručně v koleji lože zapuštěné</t>
  </si>
  <si>
    <t>132</t>
  </si>
  <si>
    <t>Úprava kolejového lože ojediněle ručně v koleji lože zapuštěné Poznámka: 1. V cenách jsou započteny náklady na úpravu KL koleje a výhybek ojediněle vidlemi. 2. V cenách nejsou obsaženy náklady na doplnění a dodávku kameniva.</t>
  </si>
  <si>
    <t>67</t>
  </si>
  <si>
    <t>5905095030</t>
  </si>
  <si>
    <t>Úprava kolejového lože ojediněle ručně ve výhybce lože otevřené</t>
  </si>
  <si>
    <t>134</t>
  </si>
  <si>
    <t>Úprava kolejového lože ojediněle ručně ve výhybce lože otevřené Poznámka: 1. V cenách jsou započteny náklady na úpravu KL koleje a výhybek ojediněle vidlemi. 2. V cenách nejsou obsaženy náklady na doplnění a dodávku kameniva.</t>
  </si>
  <si>
    <t>Poznámka k položce:_x000D_
Rozvinutá délka výhybky=m</t>
  </si>
  <si>
    <t>5905095040</t>
  </si>
  <si>
    <t>Úprava kolejového lože ojediněle ručně ve výhybce lože zapuštěné</t>
  </si>
  <si>
    <t>136</t>
  </si>
  <si>
    <t>Úprava kolejového lože ojediněle ručně ve výhybce lože zapuštěné Poznámka: 1. V cenách jsou započteny náklady na úpravu KL koleje a výhybek ojediněle vidlemi. 2. V cenách nejsou obsaženy náklady na doplnění a dodávku kameniva.</t>
  </si>
  <si>
    <t>69</t>
  </si>
  <si>
    <t>5905100010</t>
  </si>
  <si>
    <t>Úprava kolejového lože souvisle strojně v koleji lože otevřené</t>
  </si>
  <si>
    <t>138</t>
  </si>
  <si>
    <t>Úprava kolejového lože souvisle strojně v koleji lože otevřené Poznámka: 1. V cenách jsou započteny náklady na úpravu KL koleje a výhybek kontinuálně strojně pluhem, u výhybek ruční dokončení úpravy. 2. V cenách nejsou obsaženy náklady na doplnění a dodávku kameniva.</t>
  </si>
  <si>
    <t>5905100020</t>
  </si>
  <si>
    <t>Úprava kolejového lože souvisle strojně v koleji lože zapuštěné</t>
  </si>
  <si>
    <t>140</t>
  </si>
  <si>
    <t>Úprava kolejového lože souvisle strojně v koleji lože zapuštěné Poznámka: 1. V cenách jsou započteny náklady na úpravu KL koleje a výhybek kontinuálně strojně pluhem, u výhybek ruční dokončení úpravy. 2. V cenách nejsou obsaženy náklady na doplnění a dodávku kameniva.</t>
  </si>
  <si>
    <t>71</t>
  </si>
  <si>
    <t>5905105010</t>
  </si>
  <si>
    <t>Doplnění KL kamenivem ojediněle ručně v koleji</t>
  </si>
  <si>
    <t>142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</si>
  <si>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</si>
  <si>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</si>
  <si>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</si>
  <si>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144</t>
  </si>
  <si>
    <t>Doplnění KL kamenivem ojediněle ručně ve výhybce Poznámka: 1. V cenách jsou započteny náklady na doplnění kameniva ojediněle ručně vidlemi a/nebo souvisle strojně z výsypných vozů případně nakladačem. 2. V cenách nejsou obsaženy náklady na dodávku kameniva.</t>
  </si>
  <si>
    <t>73</t>
  </si>
  <si>
    <t>5905105030</t>
  </si>
  <si>
    <t>Doplnění KL kamenivem souvisle strojně v koleji</t>
  </si>
  <si>
    <t>146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</si>
  <si>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</si>
  <si>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5905105040</t>
  </si>
  <si>
    <t>Doplnění KL kamenivem souvisle strojně ve výhybce</t>
  </si>
  <si>
    <t>148</t>
  </si>
  <si>
    <t>Doplnění KL kamenivem souvisle strojně ve výhybce Poznámka: 1. V cenách jsou započteny náklady na doplnění kameniva ojediněle ručně vidlemi a/nebo souvisle strojně z výsypných vozů případně nakladačem. 2. V cenách nejsou obsaženy náklady na dodávku kameniva.</t>
  </si>
  <si>
    <t>75</t>
  </si>
  <si>
    <t>5905110010</t>
  </si>
  <si>
    <t>Snížení KL pod patou kolejnice v koleji</t>
  </si>
  <si>
    <t>150</t>
  </si>
  <si>
    <t>Snížení KL pod patou kolejnice v koleji Poznámka: 1. V cenách jsou započteny náklady na snížení KL pod patou kolejnice ručně vidlemi. 2. V cenách nejsou obsaženy náklady na doplnění a dodávku kameniva.</t>
  </si>
  <si>
    <t>5905115010</t>
  </si>
  <si>
    <t>Příplatek za úpravu nadvýšení KL v oblouku o malém poloměru</t>
  </si>
  <si>
    <t>154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</si>
  <si>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</si>
  <si>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77</t>
  </si>
  <si>
    <t>5905110020</t>
  </si>
  <si>
    <t>Snížení KL pod patou kolejnice ve výhybce</t>
  </si>
  <si>
    <t>152</t>
  </si>
  <si>
    <t>Snížení KL pod patou kolejnice ve výhybce Poznámka: 1. V cenách jsou započteny náklady na snížení KL pod patou kolejnice ručně vidlemi. 2. V cenách nejsou obsaženy náklady na doplnění a dodávku kameniva.</t>
  </si>
  <si>
    <t>5905120010</t>
  </si>
  <si>
    <t>Prolití kameniva KL pryskyřicí povrchové pro zamezení úletu kameniva tl. 100 až 200 mm</t>
  </si>
  <si>
    <t>156</t>
  </si>
  <si>
    <t>Prolití kameniva KL pryskyřicí povrchové pro zamezení úletu kameniva tl. 100 až 200 mm Poznámka: 1. V cenách jsou započteny náklady na prolepení vrstvy kameniva. 2. V cenách nejsou obsaženy náklady na dodávku směsi.</t>
  </si>
  <si>
    <t>79</t>
  </si>
  <si>
    <t>5905120020</t>
  </si>
  <si>
    <t>Prolití kameniva KL pryskyřicí strukturní pro zvýšení odporu KL tl. do 600 mm</t>
  </si>
  <si>
    <t>158</t>
  </si>
  <si>
    <t>Prolití kameniva KL pryskyřicí strukturní pro zvýšení odporu KL tl. do 600 mm Poznámka: 1. V cenách jsou započteny náklady na prolepení vrstvy kameniva. 2. V cenách nejsou obsaženy náklady na dodávku směsi.</t>
  </si>
  <si>
    <t>5906005010</t>
  </si>
  <si>
    <t>Ruční výměna pražce v KL otevřeném pražec dřevěný příčný nevystrojený</t>
  </si>
  <si>
    <t>160</t>
  </si>
  <si>
    <t>Ruční výměna pražce v KL otevřeném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</si>
  <si>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Poznámka k položce:_x000D_
Pražec=kus</t>
  </si>
  <si>
    <t>81</t>
  </si>
  <si>
    <t>5906005020</t>
  </si>
  <si>
    <t>Ruční výměna pražce v KL otevřeném pražec dřevěný příčný vystrojený</t>
  </si>
  <si>
    <t>162</t>
  </si>
  <si>
    <t>Ruční výměna pražce v KL otevřeném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</si>
  <si>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5906005125</t>
  </si>
  <si>
    <t>Ruční výměna pražce v KL otevřeném pražec betonový příčný vystrojený</t>
  </si>
  <si>
    <t>164</t>
  </si>
  <si>
    <t>Ruční výměna pražce v KL otevřeném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</si>
  <si>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83</t>
  </si>
  <si>
    <t>5906010010</t>
  </si>
  <si>
    <t>Ruční výměna pražce v KL zapuštěném pražec dřevěný příčný nevystrojený</t>
  </si>
  <si>
    <t>166</t>
  </si>
  <si>
    <t>Ruční výměna pražce v KL zapuštěném pražec dřevěný příčný nevystrojený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</si>
  <si>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5906010020</t>
  </si>
  <si>
    <t>Ruční výměna pražce v KL zapuštěném pražec dřevěný příčný vystrojený</t>
  </si>
  <si>
    <t>168</t>
  </si>
  <si>
    <t>Ruční výměna pražce v KL zapuštěném pražec dřevěný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</si>
  <si>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85</t>
  </si>
  <si>
    <t>5906010030</t>
  </si>
  <si>
    <t>Ruční výměna pražce v KL zapuštěném pražec dřevěný výhybkový délky do 3 m</t>
  </si>
  <si>
    <t>170</t>
  </si>
  <si>
    <t>Ruční výměna pražce v KL zapuštěném pražec dřevěný výhybkový délky do 3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</si>
  <si>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5906010040</t>
  </si>
  <si>
    <t>Ruční výměna pražce v KL zapuštěném pražec dřevěný výhybkový délky přes 3 do 4 m</t>
  </si>
  <si>
    <t>172</t>
  </si>
  <si>
    <t>Ruční výměna pražce v KL zapuštěném pražec dřevěný výhybkový délky přes 3 do 4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</si>
  <si>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87</t>
  </si>
  <si>
    <t>5906010050</t>
  </si>
  <si>
    <t>Ruční výměna pražce v KL zapuštěném pražec dřevěný výhybkový délky přes 4 do 5 m</t>
  </si>
  <si>
    <t>174</t>
  </si>
  <si>
    <t>Ruční výměna pražce v KL zapuštěném pražec dřevěný výhybkový délky přes 4 do 5 m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</si>
  <si>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5906010125</t>
  </si>
  <si>
    <t>Ruční výměna pražce v KL zapuštěném pražec betonový příčný vystrojený</t>
  </si>
  <si>
    <t>176</t>
  </si>
  <si>
    <t>Ruční výměna pražce v KL zapuštěném pražec betonový příčný vystrojený Poznámka: 1. V cenách jsou započteny náklady na ruční ojedinělou výměnu, demontáž upevňovadel, odstranění KL a části stezky vidlemi,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</si>
  <si>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89</t>
  </si>
  <si>
    <t>5906015010</t>
  </si>
  <si>
    <t>Výměna pražce malou těžící mechanizací v KL otevřeném i zapuštěném pražec dřevěný příčný nevystrojený</t>
  </si>
  <si>
    <t>178</t>
  </si>
  <si>
    <t>Výměna pražce malou těžící mechanizací v KL otevřeném i zapuštěném pražec dřevěný příčný nevystrojený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</si>
  <si>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5906015020</t>
  </si>
  <si>
    <t>Výměna pražce malou těžící mechanizací v KL otevřeném i zapuštěném pražec dřevěný příčný vystrojený</t>
  </si>
  <si>
    <t>180</t>
  </si>
  <si>
    <t>Výměna pražce malou těžící mechanizací v KL otevřeném i zapuštěném pražec dřevěný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</si>
  <si>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91</t>
  </si>
  <si>
    <t>5906015030</t>
  </si>
  <si>
    <t>Výměna pražce malou těžící mechanizací v KL otevřeném i zapuštěném pražec dřevěný výhybkový délky do 3 m</t>
  </si>
  <si>
    <t>182</t>
  </si>
  <si>
    <t>Výměna pražce malou těžící mechanizací v KL otevřeném i zapuštěném pražec dřevěný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</si>
  <si>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5906015040</t>
  </si>
  <si>
    <t>Výměna pražce malou těžící mechanizací v KL otevřeném i zapuštěném pražec dřevěný výhybkový délky přes 3 do 4 m</t>
  </si>
  <si>
    <t>184</t>
  </si>
  <si>
    <t>Výměna pražce malou těžící mechanizací v KL otevřeném i zapuštěném pražec dřevěný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</si>
  <si>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93</t>
  </si>
  <si>
    <t>5906015050</t>
  </si>
  <si>
    <t>Výměna pražce malou těžící mechanizací v KL otevřeném i zapuštěném pražec dřevěný výhybkový délky přes 4 do 5 m</t>
  </si>
  <si>
    <t>186</t>
  </si>
  <si>
    <t>Výměna pražce malou těžící mechanizací v KL otevřeném i zapuštěném pražec dřevěný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</si>
  <si>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</si>
  <si>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</si>
  <si>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188</t>
  </si>
  <si>
    <t>Výměna pražce malou těžící mechanizací v KL otevřeném i zapuštěném pražec betonový příčný vystrojený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</si>
  <si>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95</t>
  </si>
  <si>
    <t>5906015130</t>
  </si>
  <si>
    <t>Výměna pražce malou těžící mechanizací v KL otevřeném i zapuštěném pražec betonový výhybkový délky do 3 m</t>
  </si>
  <si>
    <t>190</t>
  </si>
  <si>
    <t>Výměna pražce malou těžící mechanizací v KL otevřeném i zapuštěném pražec betonový výhybkový délky do 3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</si>
  <si>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5906015140</t>
  </si>
  <si>
    <t>Výměna pražce malou těžící mechanizací v KL otevřeném i zapuštěném pražec betonový výhybkový délky přes 3 do 4 m</t>
  </si>
  <si>
    <t>192</t>
  </si>
  <si>
    <t>Výměna pražce malou těžící mechanizací v KL otevřeném i zapuštěném pražec betonový výhybkový délky přes 3 do 4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</si>
  <si>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97</t>
  </si>
  <si>
    <t>5906015150</t>
  </si>
  <si>
    <t>Výměna pražce malou těžící mechanizací v KL otevřeném i zapuštěném pražec betonový výhybkový délky přes 4 do 5 m</t>
  </si>
  <si>
    <t>194</t>
  </si>
  <si>
    <t>Výměna pražce malou těžící mechanizací v KL otevřeném i zapuštěném pražec betonový výhybkový délky přes 4 do 5 m Poznámka: 1. V cenách jsou započteny náklady na výměnu pražce za použití malé těžící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vrtule, impregnaci otvorů včetně impregnačního materiálu. 2. V cenách nejsou obsaženy náklady na dodávku materiálu, dopravu výzisku na skládku a skládkovné.</t>
  </si>
  <si>
    <t>5906045010</t>
  </si>
  <si>
    <t>Příplatek za překážku po jedné straně koleje</t>
  </si>
  <si>
    <t>196</t>
  </si>
  <si>
    <t>Příplatek za překážku po jedné straně koleje Poznámka: 1. V cenách jsou započteny náklady na obtížnou manipulaci u překážky dlouhé alespoň 0,5 metru a vzdálené méně než 2,5 metru od osy koleje. Pro výkon se stanoví délka nezbytně nutná.</t>
  </si>
  <si>
    <t>99</t>
  </si>
  <si>
    <t>5906045020</t>
  </si>
  <si>
    <t>Příplatek za překážku po obou stranách koleje</t>
  </si>
  <si>
    <t>198</t>
  </si>
  <si>
    <t>Příplatek za překážku po obou stranách koleje Poznámka: 1. V cenách jsou započteny náklady na obtížnou manipulaci u překážky dlouhé alespoň 0,5 metru a vzdálené méně než 2,5 metru od osy koleje. Pro výkon se stanoví délka nezbytně nutná.</t>
  </si>
  <si>
    <t>5906050010</t>
  </si>
  <si>
    <t>Příplatek za obtížnost ruční výměny pražce dřevěný za betonový</t>
  </si>
  <si>
    <t>200</t>
  </si>
  <si>
    <t>Příplatek za obtížnost ruční výměny pražce dřevěný za betonový Poznámka: 1. V cenách jsou započteny náklady na manipulaci s pražci.</t>
  </si>
  <si>
    <t>101</t>
  </si>
  <si>
    <t>5906050020</t>
  </si>
  <si>
    <t>Příplatek za obtížnost ruční výměny pražce betonový za dřevěný</t>
  </si>
  <si>
    <t>202</t>
  </si>
  <si>
    <t>Příplatek za obtížnost ruční výměny pražce betonový za dřevěný Poznámka: 1. V cenách jsou započteny náklady na manipulaci s pražci.</t>
  </si>
  <si>
    <t>5906052010</t>
  </si>
  <si>
    <t>Příplatek za výměnu pražce současně s podkladnicemi</t>
  </si>
  <si>
    <t>204</t>
  </si>
  <si>
    <t>Příplatek za výměnu pražce současně s podkladnicemi Poznámka: 1. V cenách jsou započteny náklady na výměnu pražce včetně upevňovadel.</t>
  </si>
  <si>
    <t>103</t>
  </si>
  <si>
    <t>5906055010</t>
  </si>
  <si>
    <t>Příplatek za současnou výměnu pražce s podkladnicovým upevněním a kompletů</t>
  </si>
  <si>
    <t>206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</si>
  <si>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</si>
  <si>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5906055040</t>
  </si>
  <si>
    <t>Příplatek za současnou výměnu pražce s podkladnicovým upevněním a pryžových podložek</t>
  </si>
  <si>
    <t>208</t>
  </si>
  <si>
    <t>Příplatek za současnou výměnu pražce s podkladnicovým upevněním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</si>
  <si>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105</t>
  </si>
  <si>
    <t>5906055050</t>
  </si>
  <si>
    <t>Příplatek za současnou výměnu pražce s podkladnicovým upevněním a polyetylenových podložek</t>
  </si>
  <si>
    <t>210</t>
  </si>
  <si>
    <t>Příplatek za současnou výměnu pražce s podkladnicovým upevněním a polyetylenových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</si>
  <si>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5906055070</t>
  </si>
  <si>
    <t>Příplatek za současnou výměnu pražce s podkladnicovým upevněním a svěrkových šroubů</t>
  </si>
  <si>
    <t>212</t>
  </si>
  <si>
    <t>Příplatek za současnou výměnu pražce s podkladnicovým upevněním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</si>
  <si>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107</t>
  </si>
  <si>
    <t>5906055080</t>
  </si>
  <si>
    <t>Příplatek za současnou výměnu pražce s podkladnicovým upevněním a svěrek</t>
  </si>
  <si>
    <t>214</t>
  </si>
  <si>
    <t>Příplatek za současnou výměnu pražce s podkladnicovým upevněním a svěrek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</si>
  <si>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5906055090</t>
  </si>
  <si>
    <t>Příplatek za současnou výměnu pražce s podkladnicovým upevněním a svěrek a svěrkových šroubů</t>
  </si>
  <si>
    <t>216</t>
  </si>
  <si>
    <t>Příplatek za současnou výměnu pražce s podkladnicovým upevněním a svěrek a svěrkových šroubů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</si>
  <si>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109</t>
  </si>
  <si>
    <t>5906055140</t>
  </si>
  <si>
    <t>Příplatek za současnou výměnu pražce s bezpodkladnicovým upevněním a kompletů a vodicích vložek a pryžových podložek</t>
  </si>
  <si>
    <t>218</t>
  </si>
  <si>
    <t>Příplatek za současnou výměnu pražce s bezpodkladnicovým upevněním a kompletů a vodicích vložek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</si>
  <si>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5906055170</t>
  </si>
  <si>
    <t>Příplatek za současnou výměnu pražce s bezpodkladnicovým upevněním a kompletů bočních izolátorů a pryžových podložek</t>
  </si>
  <si>
    <t>220</t>
  </si>
  <si>
    <t>Příplatek za současnou výměnu pražce s bezpodkladnicovým upevněním a kompletů bočních izolátorů a pryžových podložek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</si>
  <si>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111</t>
  </si>
  <si>
    <t>5906060010</t>
  </si>
  <si>
    <t>Vrtání pražce dřevěného do 8 otvorů</t>
  </si>
  <si>
    <t>222</t>
  </si>
  <si>
    <t>Vrtání pražce dřevěného do 8 otvorů Poznámka: 1. V cenách jsou započteny náklady na potřebnou manipulaci, označení, vyvrtání otvorů a jejich ošetření impregnací, včetně impregnačního materiálu.</t>
  </si>
  <si>
    <t>5906060020</t>
  </si>
  <si>
    <t>Vrtání pražce dřevěného přes 8 otvorů</t>
  </si>
  <si>
    <t>224</t>
  </si>
  <si>
    <t>Vrtání pražce dřevěného přes 8 otvorů Poznámka: 1. V cenách jsou započteny náklady na potřebnou manipulaci, označení, vyvrtání otvorů a jejich ošetření impregnací, včetně impregnačního materiálu.</t>
  </si>
  <si>
    <t>113</t>
  </si>
  <si>
    <t>5906080015</t>
  </si>
  <si>
    <t>Vystrojení pražce dřevěného s podkladnicovým upevněním čtyři vrtule</t>
  </si>
  <si>
    <t>úl.pl.</t>
  </si>
  <si>
    <t>226</t>
  </si>
  <si>
    <t>Vystrojení pražce dřevěného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</si>
  <si>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5906080110</t>
  </si>
  <si>
    <t>Vystrojení pražce betonového s podkladnicovým upevněním dvě vrtule</t>
  </si>
  <si>
    <t>228</t>
  </si>
  <si>
    <t>Vystrojení pražce betonového s podkladnicovým upevněním dvě vrtule Poznámka: 1. V cenách jsou započteny náklady na montáž výstroje, potřebnou manipulaci a ošetření součástí mazivem. 2. V cenách nejsou obsaženy náklady na vrtání dřevěných pražců a dodávku materiálu.</t>
  </si>
  <si>
    <t>115</t>
  </si>
  <si>
    <t>5906080115</t>
  </si>
  <si>
    <t>Vystrojení pražce betonového s podkladnicovým upevněním čtyři vrtule</t>
  </si>
  <si>
    <t>230</t>
  </si>
  <si>
    <t>Vystrojení pražce betonového s podkladnicovým upevněním čtyři vrtule Poznámka: 1. V cenách jsou započteny náklady na montáž výstroje, potřebnou manipulaci a ošetření součástí mazivem. 2. V cenách nejsou obsaženy náklady na vrtání dřevěných pražců a dodávku materiálu.</t>
  </si>
  <si>
    <t>5906090011</t>
  </si>
  <si>
    <t>Výměna hmoždinky pražec vystrojený betonový nebo dřevěný upevnění dvěma vrtulemi</t>
  </si>
  <si>
    <t>232</t>
  </si>
  <si>
    <t>Výměna hmoždinky pražec vystrojený betonový nebo dřevěný upevnění dvěma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</si>
  <si>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117</t>
  </si>
  <si>
    <t>5906090021</t>
  </si>
  <si>
    <t>Výměna hmoždinky pražec vystrojený betonový nebo dřevěný upevnění čtyřmi vrtulemi</t>
  </si>
  <si>
    <t>234</t>
  </si>
  <si>
    <t>Výměna hmoždinky pražec vystrojený betonový nebo dřevěný upevnění čtyřmi vrtulemi Poznámka: 1. V cenách jsou započteny náklady na odvrtání, demontáž a montáž hmoždinky, případnou impregnaci otvorů včetně impregnačního materiálu, demontáž a montáž podkladnice, výměnu polyetylenové a pryžové podložky, vrtulí, šroubů, svěrek,vložek M, matic a všech pružných kroužků a ošetření součástí mazivem. 2. V cenách nejsou obsaženy náklady na dodávku materiálu.</t>
  </si>
  <si>
    <t>5906093010</t>
  </si>
  <si>
    <t>Výměna hmoždinky pražec nevystrojený dřevěný</t>
  </si>
  <si>
    <t>236</t>
  </si>
  <si>
    <t>Výměna hmoždinky pražec nevystrojený dřevěný Poznámka: 1. V cenách jsou započteny náklady na odvrtání, demontáž a výměnu hmoždinky, případnou impregnaci otvorů včetně impregnačního materiálu. 2. V cenách nejsou obsaženy náklady na dodávku materiálu.</t>
  </si>
  <si>
    <t>Poznámka k položce:_x000D_
Hmoždinka=kus</t>
  </si>
  <si>
    <t>119</t>
  </si>
  <si>
    <t>5906093020</t>
  </si>
  <si>
    <t>Výměna hmoždinky pražec nevystrojený betonový</t>
  </si>
  <si>
    <t>238</t>
  </si>
  <si>
    <t>Výměna hmoždinky pražec nevystrojený betonový Poznámka: 1. V cenách jsou započteny náklady na odvrtání, demontáž a výměnu hmoždinky, případnou impregnaci otvorů včetně impregnačního materiálu. 2. V cenách nejsou obsaženy náklady na dodávku materiálu.</t>
  </si>
  <si>
    <t>5906105010</t>
  </si>
  <si>
    <t>Demontáž pražce dřevěný</t>
  </si>
  <si>
    <t>240</t>
  </si>
  <si>
    <t>Demontáž pražce dřevěný Poznámka: 1. V cenách jsou započteny náklady na manipulaci, demontáž, odstrojení do součástí a uložení pražců.</t>
  </si>
  <si>
    <t>121</t>
  </si>
  <si>
    <t>5906105020</t>
  </si>
  <si>
    <t>Demontáž pražce betonový</t>
  </si>
  <si>
    <t>242</t>
  </si>
  <si>
    <t>Demontáž pražce betonový Poznámka: 1. V cenách jsou započteny náklady na manipulaci, demontáž, odstrojení do součástí a uložení pražců.</t>
  </si>
  <si>
    <t>5906110005</t>
  </si>
  <si>
    <t>Oprava rozdělení pražců příčných dřevěných posun do 5 cm</t>
  </si>
  <si>
    <t>244</t>
  </si>
  <si>
    <t>Oprava rozdělení pražců příčných dřevěných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</si>
  <si>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123</t>
  </si>
  <si>
    <t>5906110007</t>
  </si>
  <si>
    <t>Oprava rozdělení pražců příčných dřevěných posun přes 5 do 10 cm</t>
  </si>
  <si>
    <t>246</t>
  </si>
  <si>
    <t>Oprava rozdělení pražců příčných dřevěných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</si>
  <si>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5906110010</t>
  </si>
  <si>
    <t>Oprava rozdělení pražců příčných dřevěných posun přes 10 cm</t>
  </si>
  <si>
    <t>248</t>
  </si>
  <si>
    <t>Oprava rozdělení pražců příčných dřevěných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</si>
  <si>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125</t>
  </si>
  <si>
    <t>5906110015</t>
  </si>
  <si>
    <t>Oprava rozdělení pražců příčných betonových posun do 5 cm</t>
  </si>
  <si>
    <t>250</t>
  </si>
  <si>
    <t>Oprava rozdělení pražců příčných betonových posun do 5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</si>
  <si>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5906110017</t>
  </si>
  <si>
    <t>Oprava rozdělení pražců příčných betonových posun přes 5 do 10 cm</t>
  </si>
  <si>
    <t>252</t>
  </si>
  <si>
    <t>Oprava rozdělení pražců příčných betonových posun přes 5 do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</si>
  <si>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127</t>
  </si>
  <si>
    <t>5906110020</t>
  </si>
  <si>
    <t>Oprava rozdělení pražců příčných betonových posun přes 10 cm</t>
  </si>
  <si>
    <t>254</t>
  </si>
  <si>
    <t>Oprava rozdělení pražců příčných betonových posun přes 10 cm Poznámka: 1. V cenách jsou započteny náklady na uvolnění upevňovadel a ošetření součástí mazivem, odstranění kameniva v míře dostatečné pro posun pražce, jeho posunutí, dotažení upevňovadel, dohození a úprava KL. 2. V cenách nejsou obsaženy náklady na podbití pražce, doplnění a dodávku kameniva.</t>
  </si>
  <si>
    <t>5906115010</t>
  </si>
  <si>
    <t>Odsunutí pražce pro umožnění provedení svaru</t>
  </si>
  <si>
    <t>256</t>
  </si>
  <si>
    <t>Odsunutí pražce pro umožnění provedení svaru Poznámka: 1. V cenách jsou započteny náklady na odstranění kameniva, odsunutí pražce, jeho vrácení do původní polohy a dohození kameniva.</t>
  </si>
  <si>
    <t>129</t>
  </si>
  <si>
    <t>5906120010</t>
  </si>
  <si>
    <t>Zkrácení dřevěného pražce odřezáním</t>
  </si>
  <si>
    <t>258</t>
  </si>
  <si>
    <t>Zkrácení dřevěného pražce odřezáním Poznámka: 1. V cenách jsou započteny náklady na odstranění mřížky, zkrácení, ošetření čela pražce impregnačním prostředkem včetně impregnačního materiálu a osazení mřížky.</t>
  </si>
  <si>
    <t>130</t>
  </si>
  <si>
    <t>5906130115</t>
  </si>
  <si>
    <t>Montáž kolejového roštu v ose koleje pražce dřevěné vystrojené, tvar UIC60, 60E2</t>
  </si>
  <si>
    <t>260</t>
  </si>
  <si>
    <t>Montáž kolejového roštu v ose koleje pražce dřevěné vystrojené, tvar UIC60, 60E2 Poznámka: 1. V cenách jsou započteny náklady na manipulaci a montáž KR, u pražců dřevěných nevystrojených i na vrtání pražců. 2. V cenách nejsou obsaženy náklady na dodávku materiálu.</t>
  </si>
  <si>
    <t>131</t>
  </si>
  <si>
    <t>5906130125</t>
  </si>
  <si>
    <t>Montáž kolejového roštu v ose koleje pražce dřevěné vystrojené, tvar R65</t>
  </si>
  <si>
    <t>262</t>
  </si>
  <si>
    <t>Montáž kolejového roštu v ose koleje pražce dřevěné vystrojené, tvar R65 Poznámka: 1. V cenách jsou započteny náklady na manipulaci a montáž KR, u pražců dřevěných nevystrojených i na vrtání pražců. 2. V cenách nejsou obsaženy náklady na dodávku materiálu.</t>
  </si>
  <si>
    <t>5906130135</t>
  </si>
  <si>
    <t>Montáž kolejového roštu v ose koleje pražce dřevěné vystrojené, tvar S49, 49E1</t>
  </si>
  <si>
    <t>264</t>
  </si>
  <si>
    <t>Montáž kolejového roštu v ose koleje pražce dřevěné vystrojené, tvar S49, 49E1 Poznámka: 1. V cenách jsou započteny náklady na manipulaci a montáž KR, u pražců dřevěných nevystrojených i na vrtání pražců. 2. V cenách nejsou obsaženy náklady na dodávku materiálu.</t>
  </si>
  <si>
    <t>133</t>
  </si>
  <si>
    <t>5906130325</t>
  </si>
  <si>
    <t>Montáž kolejového roštu v ose koleje pražce betonové vystrojené, tvar UIC60, 60E2</t>
  </si>
  <si>
    <t>266</t>
  </si>
  <si>
    <t>Montáž kolejového roštu v ose koleje pražce betonové vystrojené, tvar UIC60, 60E2 Poznámka: 1. V cenách jsou započteny náklady na manipulaci a montáž KR, u pražců dřevěných nevystrojených i na vrtání pražců. 2. V cenách nejsou obsaženy náklady na dodávku materiálu.</t>
  </si>
  <si>
    <t>5906130335</t>
  </si>
  <si>
    <t>Montáž kolejového roštu v ose koleje pražce betonové vystrojené, tvar R65</t>
  </si>
  <si>
    <t>268</t>
  </si>
  <si>
    <t>Montáž kolejového roštu v ose koleje pražce betonové vystrojené, tvar R65 Poznámka: 1. V cenách jsou započteny náklady na manipulaci a montáž KR, u pražců dřevěných nevystrojených i na vrtání pražců. 2. V cenách nejsou obsaženy náklady na dodávku materiálu.</t>
  </si>
  <si>
    <t>135</t>
  </si>
  <si>
    <t>5906130345</t>
  </si>
  <si>
    <t>Montáž kolejového roštu v ose koleje pražce betonové vystrojené, tvar S49, 49E1</t>
  </si>
  <si>
    <t>270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</si>
  <si>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</si>
  <si>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5906130425</t>
  </si>
  <si>
    <t>Montáž kolejového roštu v ose koleje pražce ocelové tvar Y vystrojené, tvar S49, 49E1</t>
  </si>
  <si>
    <t>272</t>
  </si>
  <si>
    <t>Montáž kolejového roštu v ose koleje pražce ocelové tvar Y vystrojené, tvar S49, 49E1 Poznámka: 1. V cenách jsou započteny náklady na manipulaci a montáž KR, u pražců dřevěných nevystrojených i na vrtání pražců. 2. V cenách nejsou obsaženy náklady na dodávku materiálu.</t>
  </si>
  <si>
    <t>137</t>
  </si>
  <si>
    <t>5906135015</t>
  </si>
  <si>
    <t>Demontáž kolejového roštu koleje na úložišti pražce dřevěné, tvar UIC60, 60E2</t>
  </si>
  <si>
    <t>274</t>
  </si>
  <si>
    <t>Demontáž kolejového roštu koleje na úložišti pražce dřevěné,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</si>
  <si>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5906135025</t>
  </si>
  <si>
    <t>Demontáž kolejového roštu koleje na úložišti pražce dřevěné, tvar R65</t>
  </si>
  <si>
    <t>276</t>
  </si>
  <si>
    <t>Demontáž kolejového roštu koleje na úložišti pražce dřevěné,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</si>
  <si>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139</t>
  </si>
  <si>
    <t>5906135035</t>
  </si>
  <si>
    <t>Demontáž kolejového roštu koleje na úložišti pražce dřevěné, tvar S49, T, 49E1</t>
  </si>
  <si>
    <t>278</t>
  </si>
  <si>
    <t>Demontáž kolejového roštu koleje na úložišti pražce dřevěné,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</si>
  <si>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5906135135</t>
  </si>
  <si>
    <t>Demontáž kolejového roštu koleje na úložišti pražce betonové, tvar UIC60, 60E2</t>
  </si>
  <si>
    <t>280</t>
  </si>
  <si>
    <t>Demontáž kolejového roštu koleje na úložišti pražce betonové, tvar UIC60, 60E2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</si>
  <si>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141</t>
  </si>
  <si>
    <t>5906135145</t>
  </si>
  <si>
    <t>Demontáž kolejového roštu koleje na úložišti pražce betonové, tvar R65</t>
  </si>
  <si>
    <t>282</t>
  </si>
  <si>
    <t>Demontáž kolejového roštu koleje na úložišti pražce betonové, tvar R65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</si>
  <si>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5906135155</t>
  </si>
  <si>
    <t>Demontáž kolejového roštu koleje na úložišti pražce betonové, tvar S49, T, 49E1</t>
  </si>
  <si>
    <t>284</t>
  </si>
  <si>
    <t>Demontáž kolejového roštu koleje na úložišti pražce betonové, tvar S49, T, 49E1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</si>
  <si>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143</t>
  </si>
  <si>
    <t>5906140015</t>
  </si>
  <si>
    <t>Demontáž kolejového roštu koleje v ose koleje pražce dřevěné, tvar UIC60, 60E2</t>
  </si>
  <si>
    <t>286</t>
  </si>
  <si>
    <t>Demontáž kolejového roštu koleje v ose koleje pražce dřevěné,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</si>
  <si>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5906140025</t>
  </si>
  <si>
    <t>Demontáž kolejového roštu koleje v ose koleje pražce dřevěné, tvar R65</t>
  </si>
  <si>
    <t>288</t>
  </si>
  <si>
    <t>Demontáž kolejového roštu koleje v ose koleje pražce dřevěné,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</si>
  <si>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145</t>
  </si>
  <si>
    <t>5906140035</t>
  </si>
  <si>
    <t>Demontáž kolejového roštu koleje v ose koleje pražce dřevěné, tvar S49, T, 49E1</t>
  </si>
  <si>
    <t>290</t>
  </si>
  <si>
    <t>Demontáž kolejového roštu koleje v ose koleje pražce dřevěné,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</si>
  <si>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5906140135</t>
  </si>
  <si>
    <t>Demontáž kolejového roštu koleje v ose koleje pražce betonové, tvar UIC60, 60E2</t>
  </si>
  <si>
    <t>292</t>
  </si>
  <si>
    <t>Demontáž kolejového roštu koleje v ose koleje pražce betonové, tvar UIC60, 60E2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</si>
  <si>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147</t>
  </si>
  <si>
    <t>5906140145</t>
  </si>
  <si>
    <t>Demontáž kolejového roštu koleje v ose koleje pražce betonové, tvar R65</t>
  </si>
  <si>
    <t>294</t>
  </si>
  <si>
    <t>Demontáž kolejového roštu koleje v ose koleje pražce betonové, tvar R65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</si>
  <si>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5906140155</t>
  </si>
  <si>
    <t>Demontáž kolejového roštu koleje v ose koleje pražce betonové, tvar S49, T, 49E1</t>
  </si>
  <si>
    <t>296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</si>
  <si>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</si>
  <si>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149</t>
  </si>
  <si>
    <t>5906140275</t>
  </si>
  <si>
    <t>Demontáž kolejového roštu koleje v ose koleje pražce ocelové Y, tvar S49, 49E1</t>
  </si>
  <si>
    <t>298</t>
  </si>
  <si>
    <t>Demontáž kolejového roštu koleje v ose koleje pražce ocelové Y, tvar S49,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</si>
  <si>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5907010015</t>
  </si>
  <si>
    <t>Výměna LISŮ tvar UIC60, 60E2</t>
  </si>
  <si>
    <t>300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</si>
  <si>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</si>
  <si>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</si>
  <si>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151</t>
  </si>
  <si>
    <t>5907010025</t>
  </si>
  <si>
    <t>Výměna LISŮ tvar R65</t>
  </si>
  <si>
    <t>302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</si>
  <si>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</si>
  <si>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</si>
  <si>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</si>
  <si>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304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</si>
  <si>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</si>
  <si>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153</t>
  </si>
  <si>
    <t>5907015006</t>
  </si>
  <si>
    <t>Ojedinělá výměna kolejnic stávající upevnění, tvar UIC60, 60E2</t>
  </si>
  <si>
    <t>306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</si>
  <si>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</si>
  <si>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5907015011</t>
  </si>
  <si>
    <t>Ojedinělá výměna kolejnic stávající upevnění, tvar R65</t>
  </si>
  <si>
    <t>308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</si>
  <si>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</si>
  <si>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155</t>
  </si>
  <si>
    <t>5907015016</t>
  </si>
  <si>
    <t>Ojedinělá výměna kolejnic stávající upevnění, tvar S49, T, 49E1</t>
  </si>
  <si>
    <t>310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</si>
  <si>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</si>
  <si>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5907015156</t>
  </si>
  <si>
    <t>Ojedinělá výměna kolejnic současně s výměnou kompletů, tvar UIC60, 60E2</t>
  </si>
  <si>
    <t>312</t>
  </si>
  <si>
    <t>Ojedinělá výměna kolejnic současně s výměnou kompletů,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</si>
  <si>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157</t>
  </si>
  <si>
    <t>5907015161</t>
  </si>
  <si>
    <t>Ojedinělá výměna kolejnic současně s výměnou kompletů, tvar R65</t>
  </si>
  <si>
    <t>314</t>
  </si>
  <si>
    <t>Ojedinělá výměna kolejnic současně s výměnou kompletů,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</si>
  <si>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5907015166</t>
  </si>
  <si>
    <t>Ojedinělá výměna kolejnic současně s výměnou kompletů, tvar S49, T, 49E1</t>
  </si>
  <si>
    <t>316</t>
  </si>
  <si>
    <t>Ojedinělá výměna kolejnic současně s výměnou kompletů,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</si>
  <si>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159</t>
  </si>
  <si>
    <t>5907015381</t>
  </si>
  <si>
    <t>Ojedinělá výměna kolejnic současně s výměnou kompletů a pryžové podložky, tvar UIC60, 60E2</t>
  </si>
  <si>
    <t>318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</si>
  <si>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</si>
  <si>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5907015386</t>
  </si>
  <si>
    <t>Ojedinělá výměna kolejnic současně s výměnou kompletů a pryžové podložky, tvar R65</t>
  </si>
  <si>
    <t>320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</si>
  <si>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</si>
  <si>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161</t>
  </si>
  <si>
    <t>5907015391</t>
  </si>
  <si>
    <t>Ojedinělá výměna kolejnic současně s výměnou kompletů a pryžové podložky, tvar S49, T, 49E1</t>
  </si>
  <si>
    <t>322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</si>
  <si>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</si>
  <si>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5907015456</t>
  </si>
  <si>
    <t>Ojedinělá výměna kolejnic současně s výměnou pryžové podložky, tvar UIC60, 60E2</t>
  </si>
  <si>
    <t>324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</si>
  <si>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</si>
  <si>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163</t>
  </si>
  <si>
    <t>5907015461</t>
  </si>
  <si>
    <t>Ojedinělá výměna kolejnic současně s výměnou pryžové podložky, tvar R65</t>
  </si>
  <si>
    <t>326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</si>
  <si>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</si>
  <si>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5907015466</t>
  </si>
  <si>
    <t>Ojedinělá výměna kolejnic současně s výměnou pryžové podložky, tvar S49, T, 49E1</t>
  </si>
  <si>
    <t>328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</si>
  <si>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</si>
  <si>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165</t>
  </si>
  <si>
    <t>5907015531</t>
  </si>
  <si>
    <t>Ojedinělá výměna kolejnic současně s výměnou vodicích vložek, tvar UIC60, 60E2</t>
  </si>
  <si>
    <t>330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</si>
  <si>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</si>
  <si>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5907015536</t>
  </si>
  <si>
    <t>Ojedinělá výměna kolejnic současně s výměnou vodicích vložek, tvar S49, T, 49E1</t>
  </si>
  <si>
    <t>332</t>
  </si>
  <si>
    <t>Ojedinělá výměna kolejnic současně s výměnou vodicích vložek,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</si>
  <si>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167</t>
  </si>
  <si>
    <t>5907015601</t>
  </si>
  <si>
    <t>Ojedinělá výměna kolejnic současně s výměnou kompletů, vodicích vložek a pryžové podložky, tvar UIC60, 60E2</t>
  </si>
  <si>
    <t>334</t>
  </si>
  <si>
    <t>Ojedinělá výměna kolejnic současně s výměnou kompletů, vodicích vložek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</si>
  <si>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5907015606</t>
  </si>
  <si>
    <t>Ojedinělá výměna kolejnic současně s výměnou kompletů, vodicích vložek a pryžové podložky, tvar S49, T, 49E1</t>
  </si>
  <si>
    <t>336</t>
  </si>
  <si>
    <t>Ojedinělá výměna kolejnic současně s výměnou kompletů, vodicích vložek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</si>
  <si>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169</t>
  </si>
  <si>
    <t>5907015661</t>
  </si>
  <si>
    <t>Ojedinělá výměna kolejnic současně s výměnou bočních izolátorů, tvar UIC60, 60E2</t>
  </si>
  <si>
    <t>338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</si>
  <si>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</si>
  <si>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5907015711</t>
  </si>
  <si>
    <t>Ojedinělá výměna kolejnic současně s výměnou spon, bočních izolátorů a pryžové podložky, tvar UIC60, 60E2</t>
  </si>
  <si>
    <t>340</t>
  </si>
  <si>
    <t>Ojedinělá výměna kolejnic současně s výměnou spon, bočních izolátorů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</si>
  <si>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171</t>
  </si>
  <si>
    <t>5907020006</t>
  </si>
  <si>
    <t>Souvislá výměna kolejnic stávající upevnění, tvar UIC60, 60E2</t>
  </si>
  <si>
    <t>342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</si>
  <si>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</si>
  <si>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5907020011</t>
  </si>
  <si>
    <t>Souvislá výměna kolejnic stávající upevnění, tvar R65</t>
  </si>
  <si>
    <t>344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</si>
  <si>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</si>
  <si>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173</t>
  </si>
  <si>
    <t>5907020016</t>
  </si>
  <si>
    <t>Souvislá výměna kolejnic stávající upevnění, tvar S49, T, 49E1</t>
  </si>
  <si>
    <t>346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</si>
  <si>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</si>
  <si>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5907020156</t>
  </si>
  <si>
    <t>Souvislá výměna kolejnic současně s výměnou kompletů, tvar UIC60, 60E2</t>
  </si>
  <si>
    <t>348</t>
  </si>
  <si>
    <t>Souvislá výměna kolejnic současně s výměnou kompletů,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</si>
  <si>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175</t>
  </si>
  <si>
    <t>5907020161</t>
  </si>
  <si>
    <t>Souvislá výměna kolejnic současně s výměnou kompletů, tvar R65</t>
  </si>
  <si>
    <t>350</t>
  </si>
  <si>
    <t>Souvislá výměna kolejnic současně s výměnou kompletů,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</si>
  <si>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5907020166</t>
  </si>
  <si>
    <t>Souvislá výměna kolejnic současně s výměnou kompletů, tvar S49, T, 49E1</t>
  </si>
  <si>
    <t>352</t>
  </si>
  <si>
    <t>Souvislá výměna kolejnic současně s výměnou kompletů,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</si>
  <si>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177</t>
  </si>
  <si>
    <t>5907020381</t>
  </si>
  <si>
    <t>Souvislá výměna kolejnic současně s výměnou kompletů a pryžové podložky, tvar UIC60, 60E2</t>
  </si>
  <si>
    <t>354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</si>
  <si>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</si>
  <si>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</si>
  <si>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</si>
  <si>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356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</si>
  <si>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</si>
  <si>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179</t>
  </si>
  <si>
    <t>5907020391</t>
  </si>
  <si>
    <t>Souvislá výměna kolejnic současně s výměnou kompletů a pryžové podložky, tvar S49, T, 49E1</t>
  </si>
  <si>
    <t>358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</si>
  <si>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</si>
  <si>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</si>
  <si>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</si>
  <si>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360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</si>
  <si>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</si>
  <si>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181</t>
  </si>
  <si>
    <t>5907020461</t>
  </si>
  <si>
    <t>Souvislá výměna kolejnic současně s výměnou pryžové podložky, tvar R65</t>
  </si>
  <si>
    <t>362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</si>
  <si>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</si>
  <si>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</si>
  <si>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</si>
  <si>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364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</si>
  <si>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</si>
  <si>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183</t>
  </si>
  <si>
    <t>5907020531</t>
  </si>
  <si>
    <t>Souvislá výměna kolejnic současně s výměnou vodicích vložek, tvar UIC60, 60E2</t>
  </si>
  <si>
    <t>366</t>
  </si>
  <si>
    <t>Souvislá výměna kolejnic současně s výměnou vodicích vložek,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</si>
  <si>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5907020536</t>
  </si>
  <si>
    <t>Souvislá výměna kolejnic současně s výměnou vodicích vložek, tvar S49, 49E1</t>
  </si>
  <si>
    <t>368</t>
  </si>
  <si>
    <t>Souvislá výměna kolejnic současně s výměnou vodicích vložek, tvar S49,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</si>
  <si>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185</t>
  </si>
  <si>
    <t>5907020661</t>
  </si>
  <si>
    <t>Souvislá výměna kolejnic současně s výměnou bočních izolátorů, tvar UIC60, 60E2</t>
  </si>
  <si>
    <t>374</t>
  </si>
  <si>
    <t>Souvislá výměna kolejnic současně s výměnou bočních izolátorů,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</si>
  <si>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5907020711</t>
  </si>
  <si>
    <t>Souvislá výměna kolejnic současně s výměnou spon a bočních izolátorů a pryžové podložky, tvar UIC60, 60E2</t>
  </si>
  <si>
    <t>376</t>
  </si>
  <si>
    <t>Souvislá výměna kolejnic současně s výměnou spon a bočních izolátorů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</si>
  <si>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187</t>
  </si>
  <si>
    <t>5907030016</t>
  </si>
  <si>
    <t>Záměna kolejnic stávající upevnění, tvar S49, T, 49E1</t>
  </si>
  <si>
    <t>2077977802</t>
  </si>
  <si>
    <t>Záměna kolejnic stávající upevnění,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</si>
  <si>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5907035121</t>
  </si>
  <si>
    <t>Úprava dilatačních spár kolejnic tvar kolejnice R65</t>
  </si>
  <si>
    <t>378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</si>
  <si>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</si>
  <si>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189</t>
  </si>
  <si>
    <t>5907035211</t>
  </si>
  <si>
    <t>Úprava dilatačních spár kolejnic tvar kolejnice S49, T, 49E1</t>
  </si>
  <si>
    <t>380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</si>
  <si>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</si>
  <si>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5907040011</t>
  </si>
  <si>
    <t>Posun kolejnic před svařováním tvar kolejnic UIC60, 60E2, R65</t>
  </si>
  <si>
    <t>382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</si>
  <si>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</si>
  <si>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191</t>
  </si>
  <si>
    <t>5907040031</t>
  </si>
  <si>
    <t>Posun kolejnic před svařováním tvar kolejnic S49, T, 49E1</t>
  </si>
  <si>
    <t>384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</si>
  <si>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</si>
  <si>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5907045110</t>
  </si>
  <si>
    <t>Příplatek za obtížnost při výměně kolejnic na rozponových podkladnicích tv. R65</t>
  </si>
  <si>
    <t>386</t>
  </si>
  <si>
    <t>Příplatek za obtížnost při výměně kolejnic na rozponových podkladnicích tv. R65 Poznámka: 1. V cenách jsou započteny náklady za obtížné podmínky výměny kolejnic.</t>
  </si>
  <si>
    <t>193</t>
  </si>
  <si>
    <t>5907045120</t>
  </si>
  <si>
    <t>Příplatek za obtížnost při výměně kolejnic na rozponových podkladnicích tv. S49</t>
  </si>
  <si>
    <t>388</t>
  </si>
  <si>
    <t>Příplatek za obtížnost při výměně kolejnic na rozponových podkladnicích tv. S49 Poznámka: 1. V cenách jsou započteny náklady za obtížné podmínky výměny kolejnic.</t>
  </si>
  <si>
    <t>5907050010</t>
  </si>
  <si>
    <t>Dělení kolejnic řezáním nebo rozbroušením, soustavy UIC60 nebo R65</t>
  </si>
  <si>
    <t>390</t>
  </si>
  <si>
    <t>Dělení kolejnic řezáním nebo rozbroušením, soustavy UIC60 nebo R65 Poznámka: 1. V cenách jsou započteny náklady na manipulaci, podložení, označení a provedení řezu kolejnice.</t>
  </si>
  <si>
    <t>Poznámka k položce:_x000D_
Řez=kus</t>
  </si>
  <si>
    <t>195</t>
  </si>
  <si>
    <t>5907050020</t>
  </si>
  <si>
    <t>Dělení kolejnic řezáním nebo rozbroušením, soustavy S49 nebo T</t>
  </si>
  <si>
    <t>392</t>
  </si>
  <si>
    <t>Dělení kolejnic řezáním nebo rozbroušením, soustavy S49 nebo T Poznámka: 1. V cenách jsou započteny náklady na manipulaci, podložení, označení a provedení řezu kolejnice.</t>
  </si>
  <si>
    <t>5907050110</t>
  </si>
  <si>
    <t>Dělení kolejnic kyslíkem, soustavy UIC60 nebo R65</t>
  </si>
  <si>
    <t>394</t>
  </si>
  <si>
    <t>Dělení kolejnic kyslíkem, soustavy UIC60 nebo R65 Poznámka: 1. V cenách jsou započteny náklady na manipulaci, podložení, označení a provedení řezu kolejnice.</t>
  </si>
  <si>
    <t>197</t>
  </si>
  <si>
    <t>5907050120</t>
  </si>
  <si>
    <t>Dělení kolejnic kyslíkem, soustavy S49 nebo T</t>
  </si>
  <si>
    <t>396</t>
  </si>
  <si>
    <t>Dělení kolejnic kyslíkem, soustavy S49 nebo T Poznámka: 1. V cenách jsou započteny náklady na manipulaci, podložení, označení a provedení řezu kolejnice.</t>
  </si>
  <si>
    <t>5907055010</t>
  </si>
  <si>
    <t>Vrtání kolejnic otvor o průměru do 10 mm</t>
  </si>
  <si>
    <t>398</t>
  </si>
  <si>
    <t>Vrtání kolejnic otvor o průměru do 10 mm Poznámka: 1. V cenách jsou započteny náklady na manipulaci, podložení, označení a provedení vrtu ve stojině kolejnice.</t>
  </si>
  <si>
    <t>Poznámka k položce:_x000D_
Vrt=kus</t>
  </si>
  <si>
    <t>199</t>
  </si>
  <si>
    <t>5907055020</t>
  </si>
  <si>
    <t>Vrtání kolejnic otvor o průměru přes 10 do 23 mm</t>
  </si>
  <si>
    <t>400</t>
  </si>
  <si>
    <t>Vrtání kolejnic otvor o průměru přes 10 do 23 mm Poznámka: 1. V cenách jsou započteny náklady na manipulaci, podložení, označení a provedení vrtu ve stojině kolejnice.</t>
  </si>
  <si>
    <t>5907055030</t>
  </si>
  <si>
    <t>Vrtání kolejnic otvor o průměru přes 23 mm</t>
  </si>
  <si>
    <t>402</t>
  </si>
  <si>
    <t>Vrtání kolejnic otvor o průměru přes 23 mm Poznámka: 1. V cenách jsou započteny náklady na manipulaci, podložení, označení a provedení vrtu ve stojině kolejnice.</t>
  </si>
  <si>
    <t>201</t>
  </si>
  <si>
    <t>5908005115</t>
  </si>
  <si>
    <t>Oprava kolejnicového styku demontáž spojky tvar UIC60, R65</t>
  </si>
  <si>
    <t>2127975483</t>
  </si>
  <si>
    <t>Oprava kolejnicového styku demontáž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</si>
  <si>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</si>
  <si>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5908005125</t>
  </si>
  <si>
    <t>Oprava kolejnicového styku demontáž spojky tvar S49, T, A</t>
  </si>
  <si>
    <t>-1852781326</t>
  </si>
  <si>
    <t>Oprava kolejnicového styku demontáž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</si>
  <si>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203</t>
  </si>
  <si>
    <t>5908005215</t>
  </si>
  <si>
    <t>Oprava kolejnicového styku montáž spojky tvar UIC60, R65</t>
  </si>
  <si>
    <t>1957963270</t>
  </si>
  <si>
    <t>Oprava kolejnicového styku 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</si>
  <si>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5908005225</t>
  </si>
  <si>
    <t>Oprava kolejnicového styku montáž spojky tvar S49, T, A</t>
  </si>
  <si>
    <t>2142584409</t>
  </si>
  <si>
    <t>Oprava kolejnicového styku 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</si>
  <si>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205</t>
  </si>
  <si>
    <t>5908005415</t>
  </si>
  <si>
    <t>Oprava kolejnicového styku demontáž spojek tvar UIC60, R65</t>
  </si>
  <si>
    <t>styk</t>
  </si>
  <si>
    <t>764391167</t>
  </si>
  <si>
    <t>Oprava kolejnicového styku demontáž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</si>
  <si>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5908005425</t>
  </si>
  <si>
    <t>Oprava kolejnicového styku demontáž spojek tvar S49, T, A</t>
  </si>
  <si>
    <t>525214627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</si>
  <si>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</si>
  <si>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207</t>
  </si>
  <si>
    <t>5908005515</t>
  </si>
  <si>
    <t>Oprava kolejnicového styku montáž spojek tvar UIC60, R65</t>
  </si>
  <si>
    <t>-2073184180</t>
  </si>
  <si>
    <t>Oprava kolejnicového styku montáž spojek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</si>
  <si>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5908005525</t>
  </si>
  <si>
    <t>Oprava kolejnicového styku montáž spojek tvar S49, T, A</t>
  </si>
  <si>
    <t>-1103932803</t>
  </si>
  <si>
    <t>Oprava kolejnicového styku 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</si>
  <si>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209</t>
  </si>
  <si>
    <t>5908010115</t>
  </si>
  <si>
    <t>Zřízení kolejnicového styku s rozřezem a vrtáním - 4 otvory tvar UIC60, R65</t>
  </si>
  <si>
    <t>-700076863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</si>
  <si>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</si>
  <si>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5908010135</t>
  </si>
  <si>
    <t>Zřízení kolejnicového styku s rozřezem a vrtáním - 4 otvory tvar S49, T</t>
  </si>
  <si>
    <t>405979548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</si>
  <si>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</si>
  <si>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211</t>
  </si>
  <si>
    <t>5908030015</t>
  </si>
  <si>
    <t>Zřízení A-LISU soupravou in-sittu tvar UIC60, R65</t>
  </si>
  <si>
    <t>-1000057848</t>
  </si>
  <si>
    <t>Zřízení A-LISU soupravou in-sittu tvar UIC60, R65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</si>
  <si>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5908030035</t>
  </si>
  <si>
    <t>Zřízení A-LISU soupravou in-sittu tvar S49</t>
  </si>
  <si>
    <t>-1092572850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</si>
  <si>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</si>
  <si>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213</t>
  </si>
  <si>
    <t>5908035015</t>
  </si>
  <si>
    <t>Oprava LISU soupravou in-sittu tvar UIC60, R65</t>
  </si>
  <si>
    <t>1725079512</t>
  </si>
  <si>
    <t>Oprava LISU soupravou in-sittu tvar UIC60, R65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</si>
  <si>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5908035035</t>
  </si>
  <si>
    <t>Oprava LISU soupravou in-sittu tvar S49</t>
  </si>
  <si>
    <t>-1519921641</t>
  </si>
  <si>
    <t>Oprava LISU soupravou in-sittu tvar S49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</si>
  <si>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215</t>
  </si>
  <si>
    <t>5908045015</t>
  </si>
  <si>
    <t>Výměna podkladnice dvě vrtule pražce dřevěné nebo betonové</t>
  </si>
  <si>
    <t>-1417268095</t>
  </si>
  <si>
    <t>Výměna podkladnice dvě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</si>
  <si>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Poznámka k položce:_x000D_
Podkladnice=kus</t>
  </si>
  <si>
    <t>5908045026</t>
  </si>
  <si>
    <t>Výměna podkladnice čtyři vrtule pražce dřevěné nebo betonové</t>
  </si>
  <si>
    <t>302172691</t>
  </si>
  <si>
    <t>Výměna podkladnice čtyři vrtule pražce dřevěné nebo betonové Poznámka: 1. V cenách jsou započteny náklady na demontáž podkladnice, teslování, kolíčkování, převrtání a impregnaci úložné plochy a otvorů včetně impregnačního materiálu,výměnu a montáž podkladnice u pražců dřevěných a betonových, naložení výzisku na dopravní prostředek a ošetření součástí mazivem.</t>
  </si>
  <si>
    <t>217</t>
  </si>
  <si>
    <t>5908050005</t>
  </si>
  <si>
    <t>Výměna upevnění podkladnicového komplet</t>
  </si>
  <si>
    <t>428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</si>
  <si>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</si>
  <si>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5908050007</t>
  </si>
  <si>
    <t>Výměna upevnění podkladnicového komplety</t>
  </si>
  <si>
    <t>430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</si>
  <si>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</si>
  <si>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219</t>
  </si>
  <si>
    <t>5908050010</t>
  </si>
  <si>
    <t>Výměna upevnění podkladnicového komplety a pryžová podložka</t>
  </si>
  <si>
    <t>432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</si>
  <si>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</si>
  <si>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5908050040</t>
  </si>
  <si>
    <t>Výměna upevnění bezpokladnicového komplet</t>
  </si>
  <si>
    <t>434</t>
  </si>
  <si>
    <t>Výměna upevnění bezpokladnicového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</si>
  <si>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221</t>
  </si>
  <si>
    <t>5908050050</t>
  </si>
  <si>
    <t>Výměna upevnění bezpokladnicového komplety a pryžová podložka</t>
  </si>
  <si>
    <t>436</t>
  </si>
  <si>
    <t>Výměna upevnění bezpokladnicového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</si>
  <si>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5908050070</t>
  </si>
  <si>
    <t>Výměna upevnění bezpokladnicového komplety, pryžová podložka a úhlové vodicí vložky nebo boční izolátory</t>
  </si>
  <si>
    <t>438</t>
  </si>
  <si>
    <t>Výměna upevnění bezpokladnicového komplety, pryžová podložka a úhlové vodicí vložky nebo boční izolátory Poznámka: 1. V cenách jsou započteny náklady na demontáž, výměnu a montáž, ošetření součástí mazivem a naložení výzisku na dopravní prostředek. 2. V cenách nejsou obsaženy náklady na vrtání pražce a dodávku materiálu.</t>
  </si>
  <si>
    <t>223</t>
  </si>
  <si>
    <t>5908052010</t>
  </si>
  <si>
    <t>Výměna podložky pryžové pod patu kolejnice</t>
  </si>
  <si>
    <t>440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</si>
  <si>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</si>
  <si>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5908052040</t>
  </si>
  <si>
    <t>Výměna podložky polyetylenové pod podkladnici</t>
  </si>
  <si>
    <t>442</t>
  </si>
  <si>
    <t>Výměna podložky polyetylenové pod podkladnici Poznámka: 1. V cenách jsou započteny náklady na demontáž upevňovadel, výměnu součásti, montáž upevňovadel a ošetření součástí mazivem. 2. V cenách nejsou obsaženy náklady na dodávku materiálu.</t>
  </si>
  <si>
    <t>225</t>
  </si>
  <si>
    <t>5908053020</t>
  </si>
  <si>
    <t>Výměna drobného kolejiva adaptér pružné spony "e"</t>
  </si>
  <si>
    <t>444</t>
  </si>
  <si>
    <t>Výměna drobného kolejiva adaptér pružné spony "e" Poznámka: 1. V cenách jsou započteny náklady na demontáž upevňovadel, výměnu součásti, montáž upevňovadel a ošetření součástí mazivem. 2. V cenách nejsou obsaženy náklady na dodávku materiálu.</t>
  </si>
  <si>
    <t>5908053030</t>
  </si>
  <si>
    <t>Výměna drobného kolejiva izolátor pružné spony</t>
  </si>
  <si>
    <t>446</t>
  </si>
  <si>
    <t>Výměna drobného kolejiva izolátor pružné spony Poznámka: 1. V cenách jsou započteny náklady na demontáž upevňovadel, výměnu součásti, montáž upevňovadel a ošetření součástí mazivem. 2. V cenách nejsou obsaženy náklady na dodávku materiálu.</t>
  </si>
  <si>
    <t>227</t>
  </si>
  <si>
    <t>5908053040</t>
  </si>
  <si>
    <t>Výměna drobného kolejiva izolátor boční</t>
  </si>
  <si>
    <t>448</t>
  </si>
  <si>
    <t>Výměna drobného kolejiva izolátor boční Poznámka: 1. V cenách jsou započteny náklady na demontáž upevňovadel, výměnu součásti, montáž upevňovadel a ošetření součástí mazivem. 2. V cenách nejsou obsaženy náklady na dodávku materiálu.</t>
  </si>
  <si>
    <t>5908053050</t>
  </si>
  <si>
    <t>Výměna drobného kolejiva vložka vodící úhlová</t>
  </si>
  <si>
    <t>450</t>
  </si>
  <si>
    <t>Výměna drobného kolejiva vložka vodící úhlová Poznámka: 1. V cenách jsou započteny náklady na demontáž upevňovadel, výměnu součásti, montáž upevňovadel a ošetření součástí mazivem. 2. V cenách nejsou obsaženy náklady na dodávku materiálu.</t>
  </si>
  <si>
    <t>229</t>
  </si>
  <si>
    <t>5908053090</t>
  </si>
  <si>
    <t>Výměna drobného kolejiva svěrka rozponová</t>
  </si>
  <si>
    <t>452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</si>
  <si>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</si>
  <si>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5908053100</t>
  </si>
  <si>
    <t>Výměna drobného kolejiva svěrka tuhá</t>
  </si>
  <si>
    <t>454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</si>
  <si>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</si>
  <si>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231</t>
  </si>
  <si>
    <t>5908053110</t>
  </si>
  <si>
    <t>Výměna drobného kolejiva svěrka pružná</t>
  </si>
  <si>
    <t>456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</si>
  <si>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</si>
  <si>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5908053130</t>
  </si>
  <si>
    <t>Výměna drobného kolejiva spona pružná "FC"</t>
  </si>
  <si>
    <t>458</t>
  </si>
  <si>
    <t>Výměna drobného kolejiva spona pružná "FC" Poznámka: 1. V cenách jsou započteny náklady na demontáž upevňovadel, výměnu součásti, montáž upevňovadel a ošetření součástí mazivem. 2. V cenách nejsou obsaženy náklady na dodávku materiálu.</t>
  </si>
  <si>
    <t>233</t>
  </si>
  <si>
    <t>5908053140</t>
  </si>
  <si>
    <t>Výměna drobného kolejiva spona pružná "e"</t>
  </si>
  <si>
    <t>460</t>
  </si>
  <si>
    <t>Výměna drobného kolejiva spona pružná "e" Poznámka: 1. V cenách jsou započteny náklady na demontáž upevňovadel, výměnu součásti, montáž upevňovadel a ošetření součástí mazivem. 2. V cenách nejsou obsaženy náklady na dodávku materiálu.</t>
  </si>
  <si>
    <t>5908053150</t>
  </si>
  <si>
    <t>Výměna drobného kolejiva šroub svěrkový tv. T</t>
  </si>
  <si>
    <t>462</t>
  </si>
  <si>
    <t>Výměna drobného kolejiva šroub svěrkový tv. T Poznámka: 1. V cenách jsou započteny náklady na demontáž upevňovadel, výměnu součásti, montáž upevňovadel a ošetření součástí mazivem. 2. V cenách nejsou obsaženy náklady na dodávku materiálu.</t>
  </si>
  <si>
    <t>235</t>
  </si>
  <si>
    <t>5908053160</t>
  </si>
  <si>
    <t>Výměna drobného kolejiva šroub svěrkový tv. RS</t>
  </si>
  <si>
    <t>464</t>
  </si>
  <si>
    <t>Výměna drobného kolejiva šroub svěrkový tv. RS Poznámka: 1. V cenách jsou započteny náklady na demontáž upevňovadel, výměnu součásti, montáž upevňovadel a ošetření součástí mazivem. 2. V cenách nejsou obsaženy náklady na dodávku materiálu.</t>
  </si>
  <si>
    <t>5908053180</t>
  </si>
  <si>
    <t>Výměna drobného kolejiva šroub spojkový</t>
  </si>
  <si>
    <t>466</t>
  </si>
  <si>
    <t>Výměna drobného kolejiva šroub spojkový Poznámka: 1. V cenách jsou započteny náklady na demontáž upevňovadel, výměnu součásti, montáž upevňovadel a ošetření součástí mazivem. 2. V cenách nejsou obsaženy náklady na dodávku materiálu.</t>
  </si>
  <si>
    <t>237</t>
  </si>
  <si>
    <t>5908053190</t>
  </si>
  <si>
    <t>Výměna drobného kolejiva šroub výhybkový</t>
  </si>
  <si>
    <t>468</t>
  </si>
  <si>
    <t>Výměna drobného kolejiva šroub výhybkový Poznámka: 1. V cenách jsou započteny náklady na demontáž upevňovadel, výměnu součásti, montáž upevňovadel a ošetření součástí mazivem. 2. V cenách nejsou obsaženy náklady na dodávku materiálu.</t>
  </si>
  <si>
    <t>5908053200</t>
  </si>
  <si>
    <t>Výměna drobného kolejiva šroub pražcový</t>
  </si>
  <si>
    <t>470</t>
  </si>
  <si>
    <t>Výměna drobného kolejiva šroub pražcový Poznámka: 1. V cenách jsou započteny náklady na demontáž upevňovadel, výměnu součásti, montáž upevňovadel a ošetření součástí mazivem. 2. V cenách nejsou obsaženy náklady na dodávku materiálu.</t>
  </si>
  <si>
    <t>239</t>
  </si>
  <si>
    <t>5908053210</t>
  </si>
  <si>
    <t>Výměna drobného kolejiva vrtule do pražce</t>
  </si>
  <si>
    <t>472</t>
  </si>
  <si>
    <t>Výměna drobného kolejiva vrtule do pražce Poznámka: 1. V cenách jsou započteny náklady na demontáž upevňovadel, výměnu součásti, montáž upevňovadel a ošetření součástí mazivem. 2. V cenách nejsou obsaženy náklady na dodávku materiálu.</t>
  </si>
  <si>
    <t>5908053250</t>
  </si>
  <si>
    <t>Výměna drobného kolejiva kroužek dvojitý pružný</t>
  </si>
  <si>
    <t>474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</si>
  <si>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</si>
  <si>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241</t>
  </si>
  <si>
    <t>5908053270</t>
  </si>
  <si>
    <t>Výměna drobného kolejiva vložka "M"</t>
  </si>
  <si>
    <t>476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</si>
  <si>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</si>
  <si>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</si>
  <si>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deformovaného šroubu</t>
  </si>
  <si>
    <t>478</t>
  </si>
  <si>
    <t>Příplatek za výměnu částí upevňovadel deformovaného šroubu Poznámka: 1. V cenách jsou započteny náklady na ošetření závitů antikorozním přípravkem, demontáž, výměnu a montáž nové součásti.</t>
  </si>
  <si>
    <t>243</t>
  </si>
  <si>
    <t>5908055020</t>
  </si>
  <si>
    <t>Příplatek za výměnu částí upevňovadel deformované vrtule</t>
  </si>
  <si>
    <t>480</t>
  </si>
  <si>
    <t>Příplatek za výměnu částí upevňovadel deformované vrtule Poznámka: 1. V cenách jsou započteny náklady na ošetření závitů antikorozním přípravkem, demontáž, výměnu a montáž nové součásti.</t>
  </si>
  <si>
    <t>5908055030</t>
  </si>
  <si>
    <t>Příplatek za výměnu kompletu T5 nebo T6 v případě vývratu</t>
  </si>
  <si>
    <t>482</t>
  </si>
  <si>
    <t>Příplatek za výměnu kompletu T5 nebo T6 v případě vývratu Poznámka: 1. V ceně jsou započteny náklady na montáž, manipulaci a demontáž kompletu v přípravku.</t>
  </si>
  <si>
    <t>245</t>
  </si>
  <si>
    <t>5908056010</t>
  </si>
  <si>
    <t>Příplatek za kompletaci na úložišti ŽS4</t>
  </si>
  <si>
    <t>484</t>
  </si>
  <si>
    <t>Příplatek za kompletaci na úložišti ŽS4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</si>
  <si>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</si>
  <si>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5908056020</t>
  </si>
  <si>
    <t>Příplatek za kompletaci na úložišti Skl 24</t>
  </si>
  <si>
    <t>486</t>
  </si>
  <si>
    <t>Příplatek za kompletaci na úložišti Skl 24 Poznámka: 1. V cenách jsou započteny i náklady na ošetření závitů antikorozním přípravkem, kompletaci nových nebo užitých součástí a případnou manipulaci.</t>
  </si>
  <si>
    <t>Poznámka k položce:_x000D_
šroub RS 0, matice M 22, podložka Uls 6, svěrka Skl 24</t>
  </si>
  <si>
    <t>247</t>
  </si>
  <si>
    <t>5908060020</t>
  </si>
  <si>
    <t>Oprava rozchodu koleje převrtáním podkladnice 4 vrtule</t>
  </si>
  <si>
    <t>488</t>
  </si>
  <si>
    <t>Oprava rozchodu koleje převrtáním podkladnice 4 vrtule Poznámka: 1. V cenách jsou započteny náklady na posun pražce, demontáž podkladnice, zakolíčkování otvorů, oteslování úložné plochy, převrtání otvorů, impregnace plochy a otvorů včetně impregnačního materiálu, montáž podkladnice a ošetření součástí mazivem. 2. V cenách nejsou obsaženy náklady na dodávku materiálu.</t>
  </si>
  <si>
    <t>5908063010</t>
  </si>
  <si>
    <t>Oprava rozchodu koleje otočením podkladnice</t>
  </si>
  <si>
    <t>490</t>
  </si>
  <si>
    <t>Oprava rozchodu koleje otočením podkladnice Poznámka: 1. V cenách jsou započteny náklady na demontáž upevňovadel, opravu rozchodu, montáž upevňovadel a ošetření součástí mazivem. 2. V cenách nejsou obsaženy náklady na dodávku materiálu.</t>
  </si>
  <si>
    <t>249</t>
  </si>
  <si>
    <t>5908063020</t>
  </si>
  <si>
    <t>Oprava rozchodu koleje otočením nebo záměnou rozponových svěrek</t>
  </si>
  <si>
    <t>492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</si>
  <si>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</si>
  <si>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</si>
  <si>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</si>
  <si>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494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</si>
  <si>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</si>
  <si>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251</t>
  </si>
  <si>
    <t>5908063040</t>
  </si>
  <si>
    <t>Oprava rozchodu koleje výměnou bočních izolátorů</t>
  </si>
  <si>
    <t>496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</si>
  <si>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</si>
  <si>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5908063050</t>
  </si>
  <si>
    <t>Oprava rozchodu koleje vložením klínové podložky</t>
  </si>
  <si>
    <t>498</t>
  </si>
  <si>
    <t>Oprava rozchodu koleje vložením klínové podložky Poznámka: 1. V cenách jsou započteny náklady na demontáž upevňovadel, opravu rozchodu, montáž upevňovadel a ošetření součástí mazivem. 2. V cenách nejsou obsaženy náklady na dodávku materiálu.</t>
  </si>
  <si>
    <t>253</t>
  </si>
  <si>
    <t>5908065010</t>
  </si>
  <si>
    <t>Ojedinělé dotahování upevňovadel bez protáčení závitů šroub spojkový</t>
  </si>
  <si>
    <t>500</t>
  </si>
  <si>
    <t>Ojedinělé dotahování upevňovadel bez protáčení závitů šroub spojkový Poznámka: 1. V cenách jsou započteny náklady na dotažení doporučeným utahovacím momentem a ošetření součástí mazivem.</t>
  </si>
  <si>
    <t>5908065020</t>
  </si>
  <si>
    <t>Ojedinělé dotahování upevňovadel bez protáčení závitů šroub svěrkový</t>
  </si>
  <si>
    <t>502</t>
  </si>
  <si>
    <t>Ojedinělé dotahování upevňovadel bez protáčení závitů šroub svěrkový Poznámka: 1. V cenách jsou započteny náklady na dotažení doporučeným utahovacím momentem a ošetření součástí mazivem.</t>
  </si>
  <si>
    <t>255</t>
  </si>
  <si>
    <t>5908065040</t>
  </si>
  <si>
    <t>Ojedinělé dotahování upevňovadel bez protáčení závitů vrtule</t>
  </si>
  <si>
    <t>504</t>
  </si>
  <si>
    <t>Ojedinělé dotahování upevňovadel bez protáčení závitů vrtule Poznámka: 1. V cenách jsou započteny náklady na dotažení doporučeným utahovacím momentem a ošetření součástí mazivem.</t>
  </si>
  <si>
    <t>5908065120</t>
  </si>
  <si>
    <t>Ojedinělé dotahování upevňovadel s protáčením závitů šroub svěrkový</t>
  </si>
  <si>
    <t>506</t>
  </si>
  <si>
    <t>Ojedinělé dotahování upevňovadel s protáčením závitů šroub svěrkový Poznámka: 1. V cenách jsou započteny náklady na dotažení doporučeným utahovacím momentem a ošetření součástí mazivem.</t>
  </si>
  <si>
    <t>257</t>
  </si>
  <si>
    <t>5908070325</t>
  </si>
  <si>
    <t>Souvislé dotahování upevňovadel v koleji s protáčením závitů šrouby svěrkové</t>
  </si>
  <si>
    <t>1828937385</t>
  </si>
  <si>
    <t>Souvislé dotahování upevňovadel v koleji s protáčením závitů šrouby svěrkové Poznámka: 1. V cenách jsou započteny náklady na dotažení součástí doporučeným utahovacím momentem a ošetření součástí mazivem.</t>
  </si>
  <si>
    <t>5908085020</t>
  </si>
  <si>
    <t>Ojedinělá montáž drobného kolejiva (svěrky, spony, šrouby, kroužky, vložky, podložky)</t>
  </si>
  <si>
    <t>514</t>
  </si>
  <si>
    <t>Ojedinělá montáž drobného kolejiva (svěrky, spony, šrouby, kroužky, vložky, podložky) Poznámka: 1. V cenách jsou započteny náklady na montáž a ošetření součástí mazivem.</t>
  </si>
  <si>
    <t>259</t>
  </si>
  <si>
    <t>5908087020</t>
  </si>
  <si>
    <t>Ojedinělá demontáž drobného kolejiva (svěrky, spony, šrouby, kroužky, vložky, podložky)</t>
  </si>
  <si>
    <t>516</t>
  </si>
  <si>
    <t>Ojedinělá demontáž drobného kolejiva (svěrky, spony, šrouby, kroužky, vložky, podložky) Poznámka: 1. V cenách jsou započteny náklady na demontáž a naložení na dopravní prostředek.</t>
  </si>
  <si>
    <t>5909005010</t>
  </si>
  <si>
    <t>Oprava lokálních závad nivelety koleje vložením regulačních podložek</t>
  </si>
  <si>
    <t>-1782574491</t>
  </si>
  <si>
    <t>Oprava lokálních závad nivelety koleje vložením regulačních podložek Poznámka: 1. V cenách jsou započteny náklady na demontáž upevňovadel, podložení, montáž upevňovadel a ošetření součástí mazivem.</t>
  </si>
  <si>
    <t>261</t>
  </si>
  <si>
    <t>5909010020</t>
  </si>
  <si>
    <t>Ojedinělé ruční podbití pražců příčných dřevěných</t>
  </si>
  <si>
    <t>518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</si>
  <si>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</si>
  <si>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5909010030</t>
  </si>
  <si>
    <t>Ojedinělé ruční podbití pražců příčných betonových</t>
  </si>
  <si>
    <t>520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</si>
  <si>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</si>
  <si>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263</t>
  </si>
  <si>
    <t>5909010040</t>
  </si>
  <si>
    <t>Ojedinělé ruční podbití pražců příčných ocelových válcovaných</t>
  </si>
  <si>
    <t>522</t>
  </si>
  <si>
    <t>Ojedinělé ruční podbití pražců příčných ocelových válcovaných Poznámka: 1. V cenách jsou započteny náklady na podbití pražce oboustranně v otevřeném i zapuštěném KL, odstranění kameniva, zdvih, ruční podbití, úprava profilu KL a případná úprava snížení pod patou kolejnice.</t>
  </si>
  <si>
    <t>5909010050</t>
  </si>
  <si>
    <t>Ojedinělé ruční podbití pražců příčných ocelových tvaru Y</t>
  </si>
  <si>
    <t>-751730954</t>
  </si>
  <si>
    <t>Ojedinělé ruční podbití pražců příčných ocelových tvaru Y Poznámka: 1. V cenách jsou započteny náklady na podbití pražce oboustranně v otevřeném i zapuštěném KL, odstranění kameniva, zdvih, ruční podbití, úprava profilu KL a případná úprava snížení pod patou kolejnice.</t>
  </si>
  <si>
    <t>265</t>
  </si>
  <si>
    <t>5909010110</t>
  </si>
  <si>
    <t>Ojedinělé ruční podbití pražců výhybkových dřevěných délky do 3 m</t>
  </si>
  <si>
    <t>524</t>
  </si>
  <si>
    <t>Ojedinělé ruční podbití pražců výhybkových dřevěných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</si>
  <si>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5909010120</t>
  </si>
  <si>
    <t>Ojedinělé ruční podbití pražců výhybkových dřevěných délky přes 3 do 4 m</t>
  </si>
  <si>
    <t>526</t>
  </si>
  <si>
    <t>Ojedinělé ruční podbití pražců výhybkových dřevěných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</si>
  <si>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267</t>
  </si>
  <si>
    <t>5909010130</t>
  </si>
  <si>
    <t>Ojedinělé ruční podbití pražců výhybkových dřevěných délky přes 4 m</t>
  </si>
  <si>
    <t>528</t>
  </si>
  <si>
    <t>Ojedinělé ruční podbití pražců výhybkových dřevěných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</si>
  <si>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5909010210</t>
  </si>
  <si>
    <t>Ojedinělé ruční podbití pražců výhybkových ocelových válcovaných délky do 3 m</t>
  </si>
  <si>
    <t>530</t>
  </si>
  <si>
    <t>Ojedinělé ruční podbití pražců výhybkových ocelových válcovaných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</si>
  <si>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269</t>
  </si>
  <si>
    <t>5909010220</t>
  </si>
  <si>
    <t>Ojedinělé ruční podbití pražců výhybkových ocelových válcovaných délky přes 3 do 4 m</t>
  </si>
  <si>
    <t>532</t>
  </si>
  <si>
    <t>Ojedinělé ruční podbití pražců výhybkových ocelových válcovaných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</si>
  <si>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5909010230</t>
  </si>
  <si>
    <t>Ojedinělé ruční podbití pražců výhybkových ocelových válcovaných délky přes 4 m</t>
  </si>
  <si>
    <t>534</t>
  </si>
  <si>
    <t>Ojedinělé ruční podbití pražců výhybkových ocelových válcovaných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</si>
  <si>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271</t>
  </si>
  <si>
    <t>5909010410</t>
  </si>
  <si>
    <t>Ojedinělé ruční podbití pražců výhybkových betonových délky do 3 m</t>
  </si>
  <si>
    <t>536</t>
  </si>
  <si>
    <t>Ojedinělé ruční podbití pražců výhybkových betonových délky do 3 m Poznámka: 1. V cenách jsou započteny náklady na podbití pražce oboustranně v otevřeném i zapuštěném KL, odstranění kameniva, zdvih, ruční podbití, úprava profilu KL a případná úprava snížení pod patou kolejnice.</t>
  </si>
  <si>
    <t>5909010420</t>
  </si>
  <si>
    <t>Ojedinělé ruční podbití pražců výhybkových betonových délky přes 3 do 4 m</t>
  </si>
  <si>
    <t>538</t>
  </si>
  <si>
    <t>Ojedinělé ruční podbití pražců výhybkových betonových délky přes 3 do 4 m Poznámka: 1. V cenách jsou započteny náklady na podbití pražce oboustranně v otevřeném i zapuštěném KL, odstranění kameniva, zdvih, ruční podbití, úprava profilu KL a případná úprava snížení pod patou kolejnice.</t>
  </si>
  <si>
    <t>273</t>
  </si>
  <si>
    <t>5909010430</t>
  </si>
  <si>
    <t>Ojedinělé ruční podbití pražců výhybkových betonových délky přes 4 m</t>
  </si>
  <si>
    <t>540</t>
  </si>
  <si>
    <t>Ojedinělé ruční podbití pražců výhybkových betonových délky přes 4 m Poznámka: 1. V cenách jsou započteny náklady na podbití pražce oboustranně v otevřeném i zapuštěném KL, odstranění kameniva, zdvih, ruční podbití, úprava profilu KL a případná úprava snížení pod patou kolejnice.</t>
  </si>
  <si>
    <t>5909015510</t>
  </si>
  <si>
    <t>Příplatek k cenám za podbití dvojčitých pražců</t>
  </si>
  <si>
    <t>542</t>
  </si>
  <si>
    <t>275</t>
  </si>
  <si>
    <t>5909020010</t>
  </si>
  <si>
    <t>Oprava nivelety do 100 mm ručně koleje směrový posun</t>
  </si>
  <si>
    <t>544</t>
  </si>
  <si>
    <t>Oprava nivelety do 100 mm ručně koleje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</si>
  <si>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5909020020</t>
  </si>
  <si>
    <t>Oprava nivelety do 100 mm ručně koleje zdvih</t>
  </si>
  <si>
    <t>546</t>
  </si>
  <si>
    <t>Oprava nivelety do 100 mm ručně koleje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</si>
  <si>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277</t>
  </si>
  <si>
    <t>5909020030</t>
  </si>
  <si>
    <t>Oprava nivelety do 100 mm ručně koleje směrový posun a zdvih</t>
  </si>
  <si>
    <t>-296879276</t>
  </si>
  <si>
    <t>Oprava nivelety do 100 mm ručně koleje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</si>
  <si>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5909020110</t>
  </si>
  <si>
    <t>Oprava nivelety do 100 mm ručně výhybky směrový posun</t>
  </si>
  <si>
    <t>1176286274</t>
  </si>
  <si>
    <t>Oprava nivelety do 100 mm ručně výhybky směrový posun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</si>
  <si>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279</t>
  </si>
  <si>
    <t>5909020120</t>
  </si>
  <si>
    <t>Oprava nivelety do 100 mm ručně výhybky zdvih</t>
  </si>
  <si>
    <t>430753496</t>
  </si>
  <si>
    <t>Oprava nivelety do 100 mm ručně výhybky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</si>
  <si>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5909020130</t>
  </si>
  <si>
    <t>Oprava nivelety do 100 mm ručně výhybky směrový posun a zdvih</t>
  </si>
  <si>
    <t>37194528</t>
  </si>
  <si>
    <t>Oprava nivelety do 100 mm ručně výhybky směrový posun a zdvih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</si>
  <si>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281</t>
  </si>
  <si>
    <t>5909030010</t>
  </si>
  <si>
    <t>Následná úprava GPK koleje směrové a výškové uspořádání pražce dřevěné nebo ocelové</t>
  </si>
  <si>
    <t>1188937003</t>
  </si>
  <si>
    <t>Následná úprava GPK koleje směrové a výškové uspořádání pražce dřevěné nebo ocelové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</si>
  <si>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5909030020</t>
  </si>
  <si>
    <t>Následná úprava GPK koleje směrové a výškové uspořádání pražce betonové</t>
  </si>
  <si>
    <t>1724487909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</si>
  <si>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</si>
  <si>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283</t>
  </si>
  <si>
    <t>5909030030</t>
  </si>
  <si>
    <t>Následná úprava GPK koleje směrové a výškové uspořádání pražce ocelové tv. Y</t>
  </si>
  <si>
    <t>-2090690718</t>
  </si>
  <si>
    <t>Následná úprava GPK koleje směrové a výškové uspořádání pražce ocelové tv. Y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</si>
  <si>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5909031010</t>
  </si>
  <si>
    <t>Úprava GPK koleje směrové a výškové uspořádání pražce dřevěné nebo ocelové</t>
  </si>
  <si>
    <t>548</t>
  </si>
  <si>
    <t>Úprava GPK koleje směrové a výškové uspořádání pražce dřevěné nebo ocelové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</si>
  <si>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285</t>
  </si>
  <si>
    <t>5909031020</t>
  </si>
  <si>
    <t>Úprava GPK koleje směrové a výškové uspořádání pražce betonové</t>
  </si>
  <si>
    <t>550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</si>
  <si>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</si>
  <si>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5909031030</t>
  </si>
  <si>
    <t>Úprava GPK koleje směrové a výškové uspořádání pražce ocelové tvaru Y</t>
  </si>
  <si>
    <t>1821557610</t>
  </si>
  <si>
    <t>Úprava GPK koleje směrové a výškové uspořádání pražce ocelové tvaru Y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</si>
  <si>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287</t>
  </si>
  <si>
    <t>5909040010</t>
  </si>
  <si>
    <t>Následná úprava GPK výhybky směrové a výškové uspořádání pražce dřevěné nebo ocelové</t>
  </si>
  <si>
    <t>1750718043</t>
  </si>
  <si>
    <t>Následná úprava GPK výhybky směrové a výškové uspořádání pražce dřevěné nebo ocelové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</si>
  <si>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5909040020</t>
  </si>
  <si>
    <t>Následná úprava GPK výhybky směrové a výškové uspořádání pražce betonové</t>
  </si>
  <si>
    <t>-817648223</t>
  </si>
  <si>
    <t>Následná úprava GPK výhybky směrové a výškové uspořádání pražce betonové Poznámka: 1. V cenách jsou započteny náklady na úpravu směrového a výškového uspořádání strojní linkou ASP do projektované polohy,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</si>
  <si>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289</t>
  </si>
  <si>
    <t>5909041010</t>
  </si>
  <si>
    <t>Úprava GPK výhybky směrové a výškové uspořádání pražce dřevěné nebo ocelové</t>
  </si>
  <si>
    <t>552</t>
  </si>
  <si>
    <t>Úprava GPK výhybky směrové a výškové uspořádání pražce dřevěné nebo ocelové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</si>
  <si>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</si>
  <si>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5909041020</t>
  </si>
  <si>
    <t>Úprava GPK výhybky směrové a výškové uspořádání pražce betonové</t>
  </si>
  <si>
    <t>554</t>
  </si>
  <si>
    <t>Úprava GPK výhybky směrové a výškové uspořádání pražce betonové Poznámka: 1. V cenách jsou započteny náklady na nasazení strojní linky pro úpravu směrového a výškového uspořádání ASP metodou zmenšování chyb a úpravu KL pluhem včetně dokončení ruční úpravy dle VL a měření mezních stavebních odchylek dle ČSN, měření technologických veličin a předání tištěných výstupů objednateli. 2. V cenách nejsou obsaženy náklady doplnění a dodávku kameniva a snížení KL pod patou kolejnice.</t>
  </si>
  <si>
    <t>291</t>
  </si>
  <si>
    <t>5909032010</t>
  </si>
  <si>
    <t>Přesná úprava GPK koleje směrové a výškové uspořádání pražce dřevěné nebo ocelové</t>
  </si>
  <si>
    <t>556</t>
  </si>
  <si>
    <t>Přesná úprava GPK koleje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</si>
  <si>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5909032020</t>
  </si>
  <si>
    <t>Přesná úprava GPK koleje směrové a výškové uspořádání pražce betonové</t>
  </si>
  <si>
    <t>558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</si>
  <si>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</si>
  <si>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293</t>
  </si>
  <si>
    <t>5909032030</t>
  </si>
  <si>
    <t>Přesná úprava GPK koleje směrové a výškové uspořádání pražce ocelové tv. Y</t>
  </si>
  <si>
    <t>1183843967</t>
  </si>
  <si>
    <t>Přesná úprava GPK koleje směrové a výškové uspořádání pražce ocelové tv. Y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</si>
  <si>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5909042010</t>
  </si>
  <si>
    <t>Přesná úprava GPK výhybky směrové a výškové uspořádání pražce dřevěné nebo ocelové</t>
  </si>
  <si>
    <t>560</t>
  </si>
  <si>
    <t>Přesná úprava GPK výhybky směrové a výškové uspořádání pražce dřevěné nebo ocelové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</si>
  <si>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295</t>
  </si>
  <si>
    <t>5909042020</t>
  </si>
  <si>
    <t>Přesná úprava GPK výhybky směrové a výškové uspořádání pražce betonové</t>
  </si>
  <si>
    <t>562</t>
  </si>
  <si>
    <t>Přesná úprava GPK výhybky směrové a výškové uspořádání pražce betonové Poznámka: 1. V cenách jsou započteny náklady na úpravu směrového a výškového uspořádání strojní linkou ASP do projektované polohy s následným přesným kontrolním zaměřením prostorové polohy koleje po ukončení prací (včetně případných technologických měření v průběhu prací), úpravu KL pluhem včetně dokončení ruční úpravy dle VL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</si>
  <si>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5909045010</t>
  </si>
  <si>
    <t>Hutnění kolejového lože koleje nově zřízeného nebo čistého</t>
  </si>
  <si>
    <t>-713233879</t>
  </si>
  <si>
    <t>Hutnění kolejového lože koleje nově zřízeného nebo čistého Poznámka: 1. V cenách jsou započteny náklady na kontinuální hutnění mezipražcových prostorů a za hlavami pražců.</t>
  </si>
  <si>
    <t>297</t>
  </si>
  <si>
    <t>5909045020</t>
  </si>
  <si>
    <t>Hutnění kolejového lože koleje stávajícího</t>
  </si>
  <si>
    <t>-1284519809</t>
  </si>
  <si>
    <t>Hutnění kolejového lože koleje stávajícího Poznámka: 1. V cenách jsou započteny náklady na kontinuální hutnění mezipražcových prostorů a za hlavami pražců.</t>
  </si>
  <si>
    <t>5909050010</t>
  </si>
  <si>
    <t>Stabilizace kolejového lože koleje nově zřízeného nebo čistého</t>
  </si>
  <si>
    <t>1753833681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</si>
  <si>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</si>
  <si>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Poznámka k položce:_x000D_
S3/1, Kilometr koleje=km</t>
  </si>
  <si>
    <t>299</t>
  </si>
  <si>
    <t>5909050020</t>
  </si>
  <si>
    <t>Stabilizace kolejového lože koleje stávajícího</t>
  </si>
  <si>
    <t>253949597</t>
  </si>
  <si>
    <t>Stabilizace kolejového lože koleje stávajícího Poznámka: 1. V cenách jsou započteny náklady na stabilizaci v režimu s řízeným (konstantním) poklesem včetně měření a předání tištěných výstupů.</t>
  </si>
  <si>
    <t>5909050030</t>
  </si>
  <si>
    <t>Stabilizace kolejového lože výhybky nově zřízeného nebo čistého</t>
  </si>
  <si>
    <t>-561994747</t>
  </si>
  <si>
    <t>Stabilizace kolejového lože výhybky nově zřízeného nebo čistého Poznámka: 1. V cenách jsou započteny náklady na stabilizaci v režimu s řízeným (konstantním) poklesem včetně měření a předání tištěných výstupů.</t>
  </si>
  <si>
    <t>Poznámka k položce:_x000D_
S3/1, Rozvinutá délka výhybky=m</t>
  </si>
  <si>
    <t>301</t>
  </si>
  <si>
    <t>5909050040</t>
  </si>
  <si>
    <t>Stabilizace kolejového lože výhybky stávajícího</t>
  </si>
  <si>
    <t>579690049</t>
  </si>
  <si>
    <t>Stabilizace kolejového lože výhybky stávajícího Poznámka: 1. V cenách jsou započteny náklady na stabilizaci v režimu s řízeným (konstantním) poklesem včetně měření a předání tištěných výstupů.</t>
  </si>
  <si>
    <t>5910015010</t>
  </si>
  <si>
    <t>Odtavovací stykové svařování mobilní svářečkou kolejnic nových délky do 150 m tv. UIC60</t>
  </si>
  <si>
    <t>svar</t>
  </si>
  <si>
    <t>564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</si>
  <si>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</si>
  <si>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303</t>
  </si>
  <si>
    <t>5910015020</t>
  </si>
  <si>
    <t>Odtavovací stykové svařování mobilní svářečkou kolejnic nových délky do 150 m tv. S49</t>
  </si>
  <si>
    <t>566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</si>
  <si>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</si>
  <si>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</si>
  <si>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</si>
  <si>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-1250378539</t>
  </si>
  <si>
    <t>Odtavovací stykové svařování mobilní svářečkou kolejnic nových délky přes 150 m tv .UIC60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</si>
  <si>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305</t>
  </si>
  <si>
    <t>5910015120</t>
  </si>
  <si>
    <t>Odtavovací stykové svařování mobilní svářečkou kolejnic nových délky přes 150 m tv. S49</t>
  </si>
  <si>
    <t>-1021585669</t>
  </si>
  <si>
    <t>Odtavovací stykové svařování mobilní svářečkou kolejnic nových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</si>
  <si>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5910015210</t>
  </si>
  <si>
    <t>Odtavovací stykové svařování mobilní svářečkou kolejnic užitých délky do 150 m tv. UIC60</t>
  </si>
  <si>
    <t>786764411</t>
  </si>
  <si>
    <t>Odtavovací stykové svařování mobilní svářečkou kolejnic užitých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</si>
  <si>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307</t>
  </si>
  <si>
    <t>5910015220</t>
  </si>
  <si>
    <t>Odtavovací stykové svařování mobilní svářečkou kolejnic užitých délky do 150 m tv. R65</t>
  </si>
  <si>
    <t>-306398362</t>
  </si>
  <si>
    <t>Odtavovací stykové svařování mobilní svářečkou kolejnic užitých délky do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</si>
  <si>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5910015230</t>
  </si>
  <si>
    <t>Odtavovací stykové svařování mobilní svářečkou kolejnic užitých délky do 150 m tv. S49</t>
  </si>
  <si>
    <t>-13306997</t>
  </si>
  <si>
    <t>Odtavovací stykové svařování mobilní svářečkou kolejnic užitých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</si>
  <si>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309</t>
  </si>
  <si>
    <t>5910020010</t>
  </si>
  <si>
    <t>Svařování kolejnic termitem plný předehřev standardní spára svar sériový tv. UIC60</t>
  </si>
  <si>
    <t>568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</si>
  <si>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</si>
  <si>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</si>
  <si>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</si>
  <si>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570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</si>
  <si>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</si>
  <si>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311</t>
  </si>
  <si>
    <t>5910020030</t>
  </si>
  <si>
    <t>Svařování kolejnic termitem plný předehřev standardní spára svar sériový tv. S49</t>
  </si>
  <si>
    <t>572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</si>
  <si>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</si>
  <si>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</si>
  <si>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</si>
  <si>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574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</si>
  <si>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</si>
  <si>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313</t>
  </si>
  <si>
    <t>5910020120</t>
  </si>
  <si>
    <t>Svařování kolejnic termitem plný předehřev standardní spára svar jednotlivý tv. R65</t>
  </si>
  <si>
    <t>576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</si>
  <si>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</si>
  <si>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</si>
  <si>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</si>
  <si>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578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</si>
  <si>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</si>
  <si>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315</t>
  </si>
  <si>
    <t>5910020210</t>
  </si>
  <si>
    <t>Svařování kolejnic termitem plný předehřev standardní spára svar na roštu tv. UIC60</t>
  </si>
  <si>
    <t>-1803666008</t>
  </si>
  <si>
    <t>Svařování kolejnic termitem plný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</si>
  <si>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5910020220</t>
  </si>
  <si>
    <t>Svařování kolejnic termitem plný předehřev standardní spára svar na roštu tv. R65</t>
  </si>
  <si>
    <t>-2146731646</t>
  </si>
  <si>
    <t>Svařování kolejnic termitem plný předehřev standardní spára svar na roštu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</si>
  <si>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317</t>
  </si>
  <si>
    <t>5910020230</t>
  </si>
  <si>
    <t>Svařování kolejnic termitem plný předehřev standardní spára svar na roštu tv. S49</t>
  </si>
  <si>
    <t>903463202</t>
  </si>
  <si>
    <t>Svařování kolejnic termitem plný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</si>
  <si>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5910020310</t>
  </si>
  <si>
    <t>Svařování kolejnic termitem plný předehřev standardní spára svar přechodový tv. R65/UIC60</t>
  </si>
  <si>
    <t>1090344572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</si>
  <si>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</si>
  <si>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319</t>
  </si>
  <si>
    <t>5910020320</t>
  </si>
  <si>
    <t>Svařování kolejnic termitem plný předehřev standardní spára svar přechodový tv. R65/S49</t>
  </si>
  <si>
    <t>580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</si>
  <si>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</si>
  <si>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5910020330</t>
  </si>
  <si>
    <t>Svařování kolejnic termitem plný předehřev standardní spára svar přechodový tv. UIC60/S49</t>
  </si>
  <si>
    <t>-1700139857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</si>
  <si>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</si>
  <si>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321</t>
  </si>
  <si>
    <t>5910020340</t>
  </si>
  <si>
    <t>Svařování kolejnic termitem plný předehřev standardní spára svar přechodový tv. S49/A</t>
  </si>
  <si>
    <t>1705592180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</si>
  <si>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</si>
  <si>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5910020910</t>
  </si>
  <si>
    <t>Svařování kolejnic termitem plný předehřev Příplatek za svařování kolejnic typu R350HT</t>
  </si>
  <si>
    <t>880578878</t>
  </si>
  <si>
    <t>Svařování kolejnic termitem plný předehřev Příplatek za svařování kolejnic typu R350HT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</si>
  <si>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323</t>
  </si>
  <si>
    <t>5910021010</t>
  </si>
  <si>
    <t>Svařování kolejnic termitem zkrácený předehřev standardní spára svar sériový tv. UIC60</t>
  </si>
  <si>
    <t>678235606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</si>
  <si>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</si>
  <si>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5910021020</t>
  </si>
  <si>
    <t>Svařování kolejnic termitem zkrácený předehřev standardní spára svar sériový tv. S49</t>
  </si>
  <si>
    <t>-605598815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</si>
  <si>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</si>
  <si>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325</t>
  </si>
  <si>
    <t>5910021110</t>
  </si>
  <si>
    <t>Svařování kolejnic termitem zkrácený předehřev standardní spára svar jednotlivý tv. UIC60</t>
  </si>
  <si>
    <t>-2078625717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</si>
  <si>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</si>
  <si>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5910021120</t>
  </si>
  <si>
    <t>Svařování kolejnic termitem zkrácený předehřev standardní spára svar jednotlivý tv. S49</t>
  </si>
  <si>
    <t>381690412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</si>
  <si>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</si>
  <si>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327</t>
  </si>
  <si>
    <t>5910021210</t>
  </si>
  <si>
    <t>Svařování kolejnic termitem zkrácený předehřev standardní spára svar na roštu tv. UIC60</t>
  </si>
  <si>
    <t>1121214030</t>
  </si>
  <si>
    <t>Svařování kolejnic termitem zkrácený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</si>
  <si>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5910021220</t>
  </si>
  <si>
    <t>Svařování kolejnic termitem zkrácený předehřev standardní spára svar na roštu tv. S49</t>
  </si>
  <si>
    <t>315987051</t>
  </si>
  <si>
    <t>Svařování kolejnic termitem zkrácený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</si>
  <si>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329</t>
  </si>
  <si>
    <t>5910022010</t>
  </si>
  <si>
    <t>Svařování kolejnic termitem krátký předehřev široká spára, krátký předehřev svar jednotlivý tv. UIC60</t>
  </si>
  <si>
    <t>1905863302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</si>
  <si>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</si>
  <si>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5910022020</t>
  </si>
  <si>
    <t>Svařování kolejnic termitem krátký předehřev široká spára, krátký předehřev svar jednotlivý tv. R65</t>
  </si>
  <si>
    <t>1340711194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</si>
  <si>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</si>
  <si>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331</t>
  </si>
  <si>
    <t>5910022030</t>
  </si>
  <si>
    <t>Svařování kolejnic termitem krátký předehřev široká spára, krátký předehřev svar jednotlivý tv. S49</t>
  </si>
  <si>
    <t>-1943480209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</si>
  <si>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</si>
  <si>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5910025010</t>
  </si>
  <si>
    <t>Svařování kolejnic elektrickým obloukem svar sériový tv. UIC60</t>
  </si>
  <si>
    <t>723902808</t>
  </si>
  <si>
    <t>Svařování kolejnic elektrickým obloukem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</si>
  <si>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333</t>
  </si>
  <si>
    <t>5910025020</t>
  </si>
  <si>
    <t>Svařování kolejnic elektrickým obloukem svar sériový tv. R65</t>
  </si>
  <si>
    <t>-1454349202</t>
  </si>
  <si>
    <t>Svařování kolejnic elektrickým obloukem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</si>
  <si>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5910025030</t>
  </si>
  <si>
    <t>Svařování kolejnic elektrickým obloukem svar sériový tv. S49</t>
  </si>
  <si>
    <t>-1181359688</t>
  </si>
  <si>
    <t>Svařování kolejnic elektrickým obloukem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</si>
  <si>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335</t>
  </si>
  <si>
    <t>5910025110</t>
  </si>
  <si>
    <t>Svařování kolejnic elektrickým obloukem svar jednotlivý tv. UIC60</t>
  </si>
  <si>
    <t>1563097287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</si>
  <si>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</si>
  <si>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5910025120</t>
  </si>
  <si>
    <t>Svařování kolejnic elektrickým obloukem svar jednotlivý tv. R65</t>
  </si>
  <si>
    <t>582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</si>
  <si>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</si>
  <si>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337</t>
  </si>
  <si>
    <t>5910025130</t>
  </si>
  <si>
    <t>Svařování kolejnic elektrickým obloukem svar jednotlivý tv. S49</t>
  </si>
  <si>
    <t>584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</si>
  <si>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</si>
  <si>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5910030310</t>
  </si>
  <si>
    <t>Příplatek za směrové vyrovnání kolejnic v obloucích o poloměru 300 m a menším</t>
  </si>
  <si>
    <t>586</t>
  </si>
  <si>
    <t>Příplatek za směrové vyrovnání kolejnic v obloucích o poloměru 300 m a menším Poznámka: 1. V cenách jsou započteny náklady na použití přípravku pro směrové vyrovnání kolejnic.</t>
  </si>
  <si>
    <t>339</t>
  </si>
  <si>
    <t>5910035010</t>
  </si>
  <si>
    <t>Dosažení dovolené upínací teploty v BK prodloužením kolejnicového pásu v koleji tv. UIC60</t>
  </si>
  <si>
    <t>588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</si>
  <si>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</si>
  <si>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5910035020</t>
  </si>
  <si>
    <t>Dosažení dovolené upínací teploty v BK prodloužením kolejnicového pásu v koleji tv. R65</t>
  </si>
  <si>
    <t>590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</si>
  <si>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</si>
  <si>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341</t>
  </si>
  <si>
    <t>5910035030</t>
  </si>
  <si>
    <t>Dosažení dovolené upínací teploty v BK prodloužením kolejnicového pásu v koleji tv. S49</t>
  </si>
  <si>
    <t>592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</si>
  <si>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</si>
  <si>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</si>
  <si>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</si>
  <si>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594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</si>
  <si>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</si>
  <si>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343</t>
  </si>
  <si>
    <t>5910035120</t>
  </si>
  <si>
    <t>Dosažení dovolené upínací teploty v BK prodloužením kolejnicového pásu ve výhybce tv. R65</t>
  </si>
  <si>
    <t>596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</si>
  <si>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</si>
  <si>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</si>
  <si>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</si>
  <si>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598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</si>
  <si>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</si>
  <si>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345</t>
  </si>
  <si>
    <t>5910040015</t>
  </si>
  <si>
    <t>Umožnění volné dilatace kolejnice demontáž upevňovadel bez osazení kluzných podložek</t>
  </si>
  <si>
    <t>1215462069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</si>
  <si>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</si>
  <si>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</si>
  <si>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</si>
  <si>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492640181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</si>
  <si>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</si>
  <si>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347</t>
  </si>
  <si>
    <t>5910040215</t>
  </si>
  <si>
    <t>Umožnění volné dilatace kolejnice bez demontáže nebo montáže upevňovadel s osazením a odstraněním kluzných podložek</t>
  </si>
  <si>
    <t>-2101717087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</si>
  <si>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</si>
  <si>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</si>
  <si>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</si>
  <si>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594897875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</si>
  <si>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</si>
  <si>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349</t>
  </si>
  <si>
    <t>5910040415</t>
  </si>
  <si>
    <t>Umožnění volné dilatace kolejnice montáž upevňovadel s odstraněním kluzných podložek</t>
  </si>
  <si>
    <t>-320144707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</si>
  <si>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</si>
  <si>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</si>
  <si>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</si>
  <si>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1393125427</t>
  </si>
  <si>
    <t>Zajištění polohy kolejnice bočními válečkovými opěrkami Poznámka: 1. V ceně jsou započteny náklady na montáž a demontáž bočních opěrek v oblouku o malém poloměru.</t>
  </si>
  <si>
    <t>351</t>
  </si>
  <si>
    <t>5910050010</t>
  </si>
  <si>
    <t>Umožnění volné dilatace dílů výhybek demontáž upevňovadel výhybka I. generace</t>
  </si>
  <si>
    <t>640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</si>
  <si>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</si>
  <si>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</si>
  <si>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</si>
  <si>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642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</si>
  <si>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</si>
  <si>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353</t>
  </si>
  <si>
    <t>5910050110</t>
  </si>
  <si>
    <t>Umožnění volné dilatace dílů výhybek montáž upevňovadel výhybka I. generace</t>
  </si>
  <si>
    <t>644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</si>
  <si>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</si>
  <si>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5910050120</t>
  </si>
  <si>
    <t>Umožnění volné dilatace dílů výhybek montáž upevňovadel výhybka II. generace</t>
  </si>
  <si>
    <t>646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</si>
  <si>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</si>
  <si>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355</t>
  </si>
  <si>
    <t>5910060010</t>
  </si>
  <si>
    <t>Ojedinělé broušení kolejnic R260 do hloubky do 2 mm</t>
  </si>
  <si>
    <t>648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</si>
  <si>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</si>
  <si>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5910060020</t>
  </si>
  <si>
    <t>Ojedinělé broušení kolejnic R260 do hloubky přes 2 mm</t>
  </si>
  <si>
    <t>650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</si>
  <si>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</si>
  <si>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357</t>
  </si>
  <si>
    <t>5910060110</t>
  </si>
  <si>
    <t>Ojedinělé broušení kolejnic R350HT do hloubky do 2 mm</t>
  </si>
  <si>
    <t>652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</si>
  <si>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</si>
  <si>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5910060120</t>
  </si>
  <si>
    <t>Ojedinělé broušení kolejnic R350HT do hloubky přes 2 mm</t>
  </si>
  <si>
    <t>654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</si>
  <si>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</si>
  <si>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359</t>
  </si>
  <si>
    <t>5910063010</t>
  </si>
  <si>
    <t>Opravné souvislé broušení kolejnic R260 head checking, povrchové vady, příčný a podélný profil hloubky do 2 mm</t>
  </si>
  <si>
    <t>656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</si>
  <si>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</si>
  <si>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5910063020</t>
  </si>
  <si>
    <t>Opravné souvislé broušení kolejnic R260 head checking, povrchové vady, příčný a podélný profil hloubky přes 2 mm do 4 mm</t>
  </si>
  <si>
    <t>658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</si>
  <si>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</si>
  <si>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361</t>
  </si>
  <si>
    <t>5910063030</t>
  </si>
  <si>
    <t>Opravné souvislé broušení kolejnic R260 head checking, povrchové vady, příčný a podélný profil hloubky přes 4 mm</t>
  </si>
  <si>
    <t>660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</si>
  <si>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</si>
  <si>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5910063050</t>
  </si>
  <si>
    <t>Opravné souvislé broušení kolejnic R260 příčný a podélný profil oprava příčného a podélného profilu</t>
  </si>
  <si>
    <t>1066650875</t>
  </si>
  <si>
    <t>Opravné souvislé broušení kolejnic R260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</si>
  <si>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363</t>
  </si>
  <si>
    <t>5910063110</t>
  </si>
  <si>
    <t>Opravné souvislé broušení kolejnic R350HT head checking, povrchové vady, příčný a podélný profil hloubky do 2 mm</t>
  </si>
  <si>
    <t>662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</si>
  <si>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</si>
  <si>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5910063120</t>
  </si>
  <si>
    <t>Opravné souvislé broušení kolejnic R350HT head checking, povrchové vady, příčný a podélný profil hloubky přes 2 mm do 4 mm</t>
  </si>
  <si>
    <t>664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</si>
  <si>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</si>
  <si>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365</t>
  </si>
  <si>
    <t>5910063130</t>
  </si>
  <si>
    <t>Opravné souvislé broušení kolejnic R350HT head checking, povrchové vady, příčný a podélný profil hloubky přes 4 mm</t>
  </si>
  <si>
    <t>666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</si>
  <si>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</si>
  <si>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5910063150</t>
  </si>
  <si>
    <t>Opravné souvislé broušení kolejnic R350HT příčný a podélný profil oprava příčného a podélného profilu</t>
  </si>
  <si>
    <t>117268556</t>
  </si>
  <si>
    <t>Opravné souvislé broušení kolejnic R350HT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</si>
  <si>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367</t>
  </si>
  <si>
    <t>5910065010</t>
  </si>
  <si>
    <t>Odstranění převalků izolovaného styku lepeného</t>
  </si>
  <si>
    <t>668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</si>
  <si>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</si>
  <si>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</si>
  <si>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5910065020</t>
  </si>
  <si>
    <t>Odstranění převalků izolovaného styku montovaného</t>
  </si>
  <si>
    <t>670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</si>
  <si>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</si>
  <si>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369</t>
  </si>
  <si>
    <t>5910070010</t>
  </si>
  <si>
    <t>Základní reprofilace kolejnicových profilů výhybky broušení, frézování a hoblování</t>
  </si>
  <si>
    <t>672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</si>
  <si>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</si>
  <si>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370</t>
  </si>
  <si>
    <t>5910075010</t>
  </si>
  <si>
    <t>Opravná reprofilace jazyka šíře plochy do 30 mm hloubky do 2 mm</t>
  </si>
  <si>
    <t>-1909750937</t>
  </si>
  <si>
    <t>Opravná reprofilace jazyka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</si>
  <si>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jazyka=m</t>
  </si>
  <si>
    <t>371</t>
  </si>
  <si>
    <t>5910075020</t>
  </si>
  <si>
    <t>Opravná reprofilace jazyka šíře plochy do 30 mm hloubky přes 2 mm</t>
  </si>
  <si>
    <t>2137212850</t>
  </si>
  <si>
    <t>Opravná reprofilace jazyka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</si>
  <si>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372</t>
  </si>
  <si>
    <t>5910075050</t>
  </si>
  <si>
    <t>Opravná reprofilace jazyka šíře plochy přes 30 mm hloubky do 2 mm</t>
  </si>
  <si>
    <t>488427635</t>
  </si>
  <si>
    <t>Opravná reprofilace jazyka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</si>
  <si>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373</t>
  </si>
  <si>
    <t>5910075060</t>
  </si>
  <si>
    <t>Opravná reprofilace jazyka šíře plochy přes 30 mm hloubky přes 2 mm</t>
  </si>
  <si>
    <t>758077757</t>
  </si>
  <si>
    <t>Opravná reprofilace jazyka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</si>
  <si>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5910075110</t>
  </si>
  <si>
    <t>Opravná reprofilace opornice šíře plochy do 30 mm hloubky do 2 mm</t>
  </si>
  <si>
    <t>1053028765</t>
  </si>
  <si>
    <t>Opravná reprofilace opornice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</si>
  <si>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opornice=m</t>
  </si>
  <si>
    <t>375</t>
  </si>
  <si>
    <t>5910075120</t>
  </si>
  <si>
    <t>Opravná reprofilace opornice šíře plochy do 30 mm hloubky přes 2 mm</t>
  </si>
  <si>
    <t>568836473</t>
  </si>
  <si>
    <t>Opravná reprofilace opornice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</si>
  <si>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5910075150</t>
  </si>
  <si>
    <t>Opravná reprofilace opornice šíře plochy přes 30 mm hloubky do 2 mm</t>
  </si>
  <si>
    <t>-1466806142</t>
  </si>
  <si>
    <t>Opravná reprofilace opornice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</si>
  <si>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377</t>
  </si>
  <si>
    <t>5910075160</t>
  </si>
  <si>
    <t>Opravná reprofilace opornice šíře plochy přes 30 mm hloubky přes 2 mm</t>
  </si>
  <si>
    <t>1274161990</t>
  </si>
  <si>
    <t>Opravná reprofilace opornice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</si>
  <si>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5910075210</t>
  </si>
  <si>
    <t>Opravná reprofilace výhybkové kolejnice šíře plochy do 30 mm hloubky do 2 mm</t>
  </si>
  <si>
    <t>848106188</t>
  </si>
  <si>
    <t>Opravná reprofilace výhybkové kolejnice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</si>
  <si>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výhybkové kolejnice =m</t>
  </si>
  <si>
    <t>379</t>
  </si>
  <si>
    <t>5910075220</t>
  </si>
  <si>
    <t>Opravná reprofilace výhybkové kolejnice šíře plochy do 30 mm hloubky přes 2 mm</t>
  </si>
  <si>
    <t>34977484</t>
  </si>
  <si>
    <t>Opravná reprofilace výhybkové kolejnice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</si>
  <si>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5910075250</t>
  </si>
  <si>
    <t>Opravná reprofilace výhybkové kolejnice šíře plochy přes 30 mm hloubky do 2 mm</t>
  </si>
  <si>
    <t>270520030</t>
  </si>
  <si>
    <t>Opravná reprofilace výhybkové kolejnice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</si>
  <si>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381</t>
  </si>
  <si>
    <t>5910075260</t>
  </si>
  <si>
    <t>Opravná reprofilace výhybkové kolejnice šíře plochy přes 30 mm hloubky přes 2 mm</t>
  </si>
  <si>
    <t>-1955134169</t>
  </si>
  <si>
    <t>Opravná reprofilace výhybkové kolejnice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</si>
  <si>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5910075310</t>
  </si>
  <si>
    <t>Opravná reprofilace hrotnice PHS šíře plochy do 30 mm hloubky do 2 mm</t>
  </si>
  <si>
    <t>-1550046244</t>
  </si>
  <si>
    <t>Opravná reprofilace hrotnice PHS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</si>
  <si>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hrotnice PHS=m</t>
  </si>
  <si>
    <t>383</t>
  </si>
  <si>
    <t>5910075320</t>
  </si>
  <si>
    <t>Opravná reprofilace hrotnice PHS šíře plochy do 30 mm hloubky přes 2 mm</t>
  </si>
  <si>
    <t>-1756535237</t>
  </si>
  <si>
    <t>Opravná reprofilace hrotnice PHS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</si>
  <si>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5910075350</t>
  </si>
  <si>
    <t>Opravná reprofilace hrotnice PHS šíře plochy přes 30 mm hloubky do 2 mm</t>
  </si>
  <si>
    <t>-756956082</t>
  </si>
  <si>
    <t>Opravná reprofilace hrotnice PHS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</si>
  <si>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385</t>
  </si>
  <si>
    <t>5910075360</t>
  </si>
  <si>
    <t>Opravná reprofilace hrotnice PHS šíře plochy přes 30 mm hloubky přes 2 mm</t>
  </si>
  <si>
    <t>-1172474610</t>
  </si>
  <si>
    <t>Opravná reprofilace hrotnice PHS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</si>
  <si>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5910080010</t>
  </si>
  <si>
    <t>Opravná reprofilace srdcovky jednoduché 1:4,5 a 1:6 hloubky do 2 mm</t>
  </si>
  <si>
    <t>894231598</t>
  </si>
  <si>
    <t>Opravná reprofilace srdcovky jednoduché 1:4,5 a 1:6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</si>
  <si>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</si>
  <si>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387</t>
  </si>
  <si>
    <t>5910080020</t>
  </si>
  <si>
    <t>Opravná reprofilace srdcovky jednoduché 1:4,5 a 1:6 hloubky přes 2 mm</t>
  </si>
  <si>
    <t>-1227546054</t>
  </si>
  <si>
    <t>Opravná reprofilace srdcovky jednoduché 1:4,5 a 1:6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</si>
  <si>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5910080110</t>
  </si>
  <si>
    <t>Opravná reprofilace srdcovky jednoduché 1:7,5 a 1:9 hloubky do 2 mm</t>
  </si>
  <si>
    <t>674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</si>
  <si>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</si>
  <si>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389</t>
  </si>
  <si>
    <t>5910080120</t>
  </si>
  <si>
    <t>Opravná reprofilace srdcovky jednoduché 1:7,5 a 1:9 hloubky přes 2 mm</t>
  </si>
  <si>
    <t>676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</si>
  <si>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</si>
  <si>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</si>
  <si>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</si>
  <si>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678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</si>
  <si>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</si>
  <si>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391</t>
  </si>
  <si>
    <t>5910080220</t>
  </si>
  <si>
    <t>Opravná reprofilace srdcovky jednoduché 1:11 a 1:12 hloubky přes 2 mm</t>
  </si>
  <si>
    <t>680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</si>
  <si>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</si>
  <si>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5910080310</t>
  </si>
  <si>
    <t>Opravná reprofilace srdcovky jednoduché 1:14 a 1:18,5 hloubky do 2 mm</t>
  </si>
  <si>
    <t>-1785992853</t>
  </si>
  <si>
    <t>Opravná reprofilace srdcovky jednoduché 1:14 a 1:18,5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</si>
  <si>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393</t>
  </si>
  <si>
    <t>5910080320</t>
  </si>
  <si>
    <t>Opravná reprofilace srdcovky jednoduché 1:14 a 1:18,5 hloubky přes 2 mm</t>
  </si>
  <si>
    <t>1018567167</t>
  </si>
  <si>
    <t>Opravná reprofilace srdcovky jednoduché 1:14 a 1:18,5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</si>
  <si>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</si>
  <si>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</si>
  <si>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684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</si>
  <si>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</si>
  <si>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395</t>
  </si>
  <si>
    <t>5910080820</t>
  </si>
  <si>
    <t>Opravná reprofilace srdcovky dvojité přes 2 mm</t>
  </si>
  <si>
    <t>686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</si>
  <si>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</si>
  <si>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</si>
  <si>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</si>
  <si>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</si>
  <si>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1441312044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</si>
  <si>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</si>
  <si>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397</t>
  </si>
  <si>
    <t>5910085045</t>
  </si>
  <si>
    <t>Navaření hlavy kolejnice tvar S49, T, A</t>
  </si>
  <si>
    <t>468177398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</si>
  <si>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</si>
  <si>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5910085 R1</t>
  </si>
  <si>
    <t>Oprava hlavy kolejnice metoda HWR tvar UIC60, tř. R260</t>
  </si>
  <si>
    <t>-1831940538</t>
  </si>
  <si>
    <t>Oprava hlavy kolejnice metoda HWR tvar UIC60, tř. R260.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</si>
  <si>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399</t>
  </si>
  <si>
    <t>5910085 R2</t>
  </si>
  <si>
    <t>Oprava hlavy kolejnice metoda HWR tvar S49, tř. R260</t>
  </si>
  <si>
    <t>-1339272178</t>
  </si>
  <si>
    <t>Oprava hlavy kolejnice metoda HWR tvar S49, tř. R260.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</si>
  <si>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5910085 R3</t>
  </si>
  <si>
    <t>Oprava hlavy kolejnice metoda HWR tvar UIC60, tř. R350TH</t>
  </si>
  <si>
    <t>-1658435590</t>
  </si>
  <si>
    <t>Oprava hlavy kolejnice metoda HWR tvar UIC60, tř. R350 TH.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</si>
  <si>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401</t>
  </si>
  <si>
    <t>5910085 R4</t>
  </si>
  <si>
    <t>Oprava hlavy kolejnice metoda HWR tvar S49, tř. R350TH</t>
  </si>
  <si>
    <t>784444373</t>
  </si>
  <si>
    <t>Oprava hlavy kolejnice metoda HWR tvar S49, tř. R350 TH. Poznámka: 1. V cenách jsou započteny veškeré náklady na práci a materiál pro opravu hlavy kolejnice podle schváleného technologického postupu  pod čj. 11454/2024-SŽ-CTD-ÚDT. Jedná se především o přípravu kolejnice ke svařování, nadvýšení kolejnice, úprava žlábku, nasazení a utěsnění formy, předehřev, použití jednorázového kelímku, ořezání svarů, hrubé a dokončovací broušení svaru, označení svarů a kontrola geometrie. Vybrání kameniva z mezipražcového prostoru, demontáž a montáž upevňovadel. 2. V cenách nejsou obsaženy náklady na podbití, demontáž a montáž spojek a nedestruktivní kontrolu ultrazvukem.</t>
  </si>
  <si>
    <t>5910090010</t>
  </si>
  <si>
    <t>Navaření srdcovky jednoduché montované z kolejnic montované z kolejnic úhel odbočení přes 8° (1:5,7) hloubky do 10 mm</t>
  </si>
  <si>
    <t>-990623061</t>
  </si>
  <si>
    <t>Navaření srdcovky jednoduché montované z kolejnic montované z kolejnic úhel odbočení přes 8° (1:5,7)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</si>
  <si>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403</t>
  </si>
  <si>
    <t>5910090020</t>
  </si>
  <si>
    <t>Navaření srdcovky jednoduché montované z kolejnic montované z kolejnic úhel odbočení přes 8° (1:5,7) hloubky přes 10 do 20 mm</t>
  </si>
  <si>
    <t>-1505641153</t>
  </si>
  <si>
    <t>Navaření srdcovky jednoduché montované z kolejnic montované z kolejnic úhel odbočení přes 8° (1:5,7)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</si>
  <si>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404</t>
  </si>
  <si>
    <t>5910090030</t>
  </si>
  <si>
    <t>Navaření srdcovky jednoduché montované z kolejnic montované z kolejnic úhel odbočení přes 8° (1:5,7) hloubky přes 20 do 35 mm</t>
  </si>
  <si>
    <t>991908767</t>
  </si>
  <si>
    <t>Navaření srdcovky jednoduché montované z kolejnic montované z kolejnic úhel odbočení přes 8° (1:5,7)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</si>
  <si>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405</t>
  </si>
  <si>
    <t>5910090050</t>
  </si>
  <si>
    <t>Navaření srdcovky jednoduché montované z kolejnic montované z kolejnic úhel odbočení 5°-7,9° (1:7,5 až 1:9) hloubky do 10 mm</t>
  </si>
  <si>
    <t>692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</si>
  <si>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</si>
  <si>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406</t>
  </si>
  <si>
    <t>5910090060</t>
  </si>
  <si>
    <t>Navaření srdcovky jednoduché montované z kolejnic montované z kolejnic úhel odbočení 5°-7,9° (1:7,5 až 1:9) hloubky přes 10 do 20 mm</t>
  </si>
  <si>
    <t>694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</si>
  <si>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</si>
  <si>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407</t>
  </si>
  <si>
    <t>5910090070</t>
  </si>
  <si>
    <t>Navaření srdcovky jednoduché montované z kolejnic montované z kolejnic úhel odbočení 5°-7,9° (1:7,5 až 1:9) hloubky přes 20 do 35 mm</t>
  </si>
  <si>
    <t>-1006778900</t>
  </si>
  <si>
    <t>Navaření srdcovky jednoduché montované z kolejnic montované z kolejnic úhel odbočení 5°-7,9° (1:7,5 až 1:9)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</si>
  <si>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408</t>
  </si>
  <si>
    <t>5910090110</t>
  </si>
  <si>
    <t>Navaření srdcovky jednoduché montované z kolejnic montované z kolejnic úhel odbočení 3,5°-4,9° (1:11 až 1:14) hloubky do 10 mm</t>
  </si>
  <si>
    <t>696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</si>
  <si>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</si>
  <si>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409</t>
  </si>
  <si>
    <t>5910090120</t>
  </si>
  <si>
    <t>Navaření srdcovky jednoduché montované z kolejnic montované z kolejnic úhel odbočení 3,5°-4,9° (1:11 až 1:14) hloubky přes 10 do 20 mm</t>
  </si>
  <si>
    <t>698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</si>
  <si>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</si>
  <si>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410</t>
  </si>
  <si>
    <t>5910090130</t>
  </si>
  <si>
    <t>Navaření srdcovky jednoduché montované z kolejnic montované z kolejnic úhel odbočení 3,5°-4,9° (1:11 až 1:14) hloubky přes 20 do 35 mm</t>
  </si>
  <si>
    <t>460733751</t>
  </si>
  <si>
    <t>Navaření srdcovky jednoduché montované z kolejnic montované z kolejnic úhel odbočení 3,5°-4,9° (1:11 až 1:14)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</si>
  <si>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411</t>
  </si>
  <si>
    <t>5910090150</t>
  </si>
  <si>
    <t>Navaření srdcovky jednoduché montované z kolejnic montované z kolejnic hloubky úhel odbočení 3,4° (1:18,5) do 10 mm</t>
  </si>
  <si>
    <t>720786649</t>
  </si>
  <si>
    <t>Navaření srdcovky jednoduché montované z kolejnic montované z kolejnic hloubky úhel odbočení 3,4° (1:18,5)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</si>
  <si>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412</t>
  </si>
  <si>
    <t>5910090160</t>
  </si>
  <si>
    <t>Navaření srdcovky jednoduché montované z kolejnic montované z kolejnic hloubky úhel odbočení 3,4° (1:18,5) přes 10 do 20 mm</t>
  </si>
  <si>
    <t>1945004465</t>
  </si>
  <si>
    <t>Navaření srdcovky jednoduché montované z kolejnic montované z kolejnic hloubky úhel odbočení 3,4° (1:18,5)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</si>
  <si>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413</t>
  </si>
  <si>
    <t>5910090180</t>
  </si>
  <si>
    <t>Navaření srdcovky jednoduché montované z kolejnic montované z kolejnic hloubky úhel odbočení 3,4° (1:18,5) přes 20 do 35 mm</t>
  </si>
  <si>
    <t>1685059581</t>
  </si>
  <si>
    <t>Navaření srdcovky jednoduché montované z kolejnic montované z kolejnic hloubky úhel odbočení 3,4° (1:18,5)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</si>
  <si>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414</t>
  </si>
  <si>
    <t>5910090210</t>
  </si>
  <si>
    <t>Navaření srdcovky jednoduché s kovaným klínem nebo s hrotem klínu z plnoprofilové kolejnice úhel odbočení 1:7,5 až 1:9 opotřebení do 10 mm</t>
  </si>
  <si>
    <t>700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</si>
  <si>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</si>
  <si>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415</t>
  </si>
  <si>
    <t>5910090220</t>
  </si>
  <si>
    <t>Navaření srdcovky jednoduché s kovaným klínem nebo s hrotem klínu z plnoprofilové kolejnice úhel odbočení 1:7,5 až 1:9 opotřebení přes 10 do 20 mm</t>
  </si>
  <si>
    <t>702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</si>
  <si>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</si>
  <si>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416</t>
  </si>
  <si>
    <t>5910090230</t>
  </si>
  <si>
    <t>Navaření srdcovky jednoduché s kovaným klínem nebo s hrotem klínu z plnoprofilové kolejnice úhel odbočení 1:7,5 až 1:9 opotřebení přes 20 do 35 mm</t>
  </si>
  <si>
    <t>947297351</t>
  </si>
  <si>
    <t>Navaření srdcovky jednoduché s kovaným klínem nebo s hrotem klínu z plnoprofilové kolejnice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</si>
  <si>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417</t>
  </si>
  <si>
    <t>5910090250</t>
  </si>
  <si>
    <t>Navaření srdcovky jednoduché s kovaným klínem nebo s hrotem klínu z plnoprofilové kolejnice úhel odbočení 1:11 až 1:14 opotřebení do 10 mm</t>
  </si>
  <si>
    <t>704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</si>
  <si>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</si>
  <si>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418</t>
  </si>
  <si>
    <t>5910090260</t>
  </si>
  <si>
    <t>Navaření srdcovky jednoduché s kovaným klínem nebo s hrotem klínu z plnoprofilové kolejnice úhel odbočení 1:11 až 1:14 opotřebení přes 10 do 20 mm</t>
  </si>
  <si>
    <t>706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</si>
  <si>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</si>
  <si>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419</t>
  </si>
  <si>
    <t>5910090270</t>
  </si>
  <si>
    <t>Navaření srdcovky jednoduché s kovaným klínem nebo s hrotem klínu z plnoprofilové kolejnice úhel odbočení 1:11 až 1:14 opotřebení přes 20 do 35 mm</t>
  </si>
  <si>
    <t>234373702</t>
  </si>
  <si>
    <t>Navaření srdcovky jednoduché s kovaným klínem nebo s hrotem klínu z plnoprofilové kolejnice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</si>
  <si>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420</t>
  </si>
  <si>
    <t>5910090310</t>
  </si>
  <si>
    <t>Navaření srdcovky jednoduché s kovaným klínem nebo s hrotem klínu z plnoprofilové kolejnice úhel odbočení 1:18,5 opotřebení do 10 mm</t>
  </si>
  <si>
    <t>2035017541</t>
  </si>
  <si>
    <t>Navaření srdcovky jednoduché s kovaným klínem nebo s hrotem klínu z plnoprofilové kolejnice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</si>
  <si>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421</t>
  </si>
  <si>
    <t>5910090320</t>
  </si>
  <si>
    <t>Navaření srdcovky jednoduché s kovaným klínem nebo s hrotem klínu z plnoprofilové kolejnice úhel odbočení 1:18,5 opotřebení přes 10 do 20 mm</t>
  </si>
  <si>
    <t>-1132054810</t>
  </si>
  <si>
    <t>Navaření srdcovky jednoduché s kovaným klínem nebo s hrotem klínu z plnoprofilové kolejnice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</si>
  <si>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422</t>
  </si>
  <si>
    <t>5910090350</t>
  </si>
  <si>
    <t>Navaření srdcovky jednoduché lité z oceli bainitické úhel odbočení 1:7,5 až 1:9 opotřebení do 10 mm</t>
  </si>
  <si>
    <t>2068962842</t>
  </si>
  <si>
    <t>Navaření srdcovky jednoduché lité z oceli bainitické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</si>
  <si>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423</t>
  </si>
  <si>
    <t>5910090360</t>
  </si>
  <si>
    <t>Navaření srdcovky jednoduché lité z oceli bainitické úhel odbočení 1:7,5 až 1:9 opotřebení přes 10 do 20 mm</t>
  </si>
  <si>
    <t>-23882762</t>
  </si>
  <si>
    <t>Navaření srdcovky jednoduché lité z oceli bainitické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</si>
  <si>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424</t>
  </si>
  <si>
    <t>5910090370</t>
  </si>
  <si>
    <t>Navaření srdcovky jednoduché lité z oceli bainitické úhel odbočení 1:7,5 až 1:9 opotřebení přes 20 do 35 mm</t>
  </si>
  <si>
    <t>1156069706</t>
  </si>
  <si>
    <t>Navaření srdcovky jednoduché lité z oceli bainitické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</si>
  <si>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425</t>
  </si>
  <si>
    <t>5910090410</t>
  </si>
  <si>
    <t>Navaření srdcovky jednoduché lité z oceli bainitické úhel odbočení 1:11 až 1:14 opotřebení do 10 mm</t>
  </si>
  <si>
    <t>491449065</t>
  </si>
  <si>
    <t>Navaření srdcovky jednoduché lité z oceli bainitické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</si>
  <si>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426</t>
  </si>
  <si>
    <t>5910090420</t>
  </si>
  <si>
    <t>Navaření srdcovky jednoduché lité z oceli bainitické úhel odbočení 1:11 až 1:14 opotřebení přes 10 do 20 mm</t>
  </si>
  <si>
    <t>-354405329</t>
  </si>
  <si>
    <t>Navaření srdcovky jednoduché lité z oceli bainitické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</si>
  <si>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427</t>
  </si>
  <si>
    <t>5910090430</t>
  </si>
  <si>
    <t>Navaření srdcovky jednoduché lité z oceli bainitické úhel odbočení 1:11 až 1:14 opotřebení přes 20 do 35 mm</t>
  </si>
  <si>
    <t>1394603307</t>
  </si>
  <si>
    <t>Navaření srdcovky jednoduché lité z oceli bainitické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</si>
  <si>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5910090450</t>
  </si>
  <si>
    <t>Navaření srdcovky jednoduché lité z oceli bainitické úhel odbočení 1:18,5 opotřebení do 10 mm</t>
  </si>
  <si>
    <t>-1402640334</t>
  </si>
  <si>
    <t>Navaření srdcovky jednoduché lité z oceli bainitické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</si>
  <si>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429</t>
  </si>
  <si>
    <t>5910090460</t>
  </si>
  <si>
    <t>Navaření srdcovky jednoduché lité z oceli bainitické úhel odbočení 1:18,5 opotřebení přes 10 do 20 mm</t>
  </si>
  <si>
    <t>-1854916342</t>
  </si>
  <si>
    <t>Navaření srdcovky jednoduché lité z oceli bainitické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</si>
  <si>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5910090470</t>
  </si>
  <si>
    <t>Navaření srdcovky jednoduché lité z oceli bainitické úhel odbočení 1:18,5 opotřebení přes 20 do 35 mm</t>
  </si>
  <si>
    <t>728710132</t>
  </si>
  <si>
    <t>Navaření srdcovky jednoduché lité z oceli bainitické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</si>
  <si>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431</t>
  </si>
  <si>
    <t>5910090510</t>
  </si>
  <si>
    <t>Navaření srdcovky jednoduché lité z oceli manganové úhel odbočení 1:7,5 až 1:9 opotřebení do 4 mm</t>
  </si>
  <si>
    <t>708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</si>
  <si>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</si>
  <si>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</si>
  <si>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</si>
  <si>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710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</si>
  <si>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</si>
  <si>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433</t>
  </si>
  <si>
    <t>5910090530</t>
  </si>
  <si>
    <t>Navaření srdcovky jednoduché lité z oceli manganové úhel odbočení 1:7,5 až 1:9 opotřebení přes 10 mm</t>
  </si>
  <si>
    <t>1550588374</t>
  </si>
  <si>
    <t>Navaření srdcovky jednoduché lité z oceli manganové úhel odbočení 1:7,5 až 1:9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</si>
  <si>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</si>
  <si>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</si>
  <si>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712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</si>
  <si>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</si>
  <si>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435</t>
  </si>
  <si>
    <t>5910090560</t>
  </si>
  <si>
    <t>Navaření srdcovky jednoduché lité z oceli manganové úhel odbočení 1:11 až 1:14 opotřebení přes 4 do 10 mm</t>
  </si>
  <si>
    <t>714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</si>
  <si>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</si>
  <si>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5910090570</t>
  </si>
  <si>
    <t>Navaření srdcovky jednoduché lité z oceli manganové úhel odbočení 1:11 až 1:14 opotřebení přes 10 mm</t>
  </si>
  <si>
    <t>1974919668</t>
  </si>
  <si>
    <t>Navaření srdcovky jednoduché lité z oceli manganové úhel odbočení 1:11 až 1:14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</si>
  <si>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437</t>
  </si>
  <si>
    <t>5910090610</t>
  </si>
  <si>
    <t>Navaření srdcovky jednoduché lité z oceli manganové úhel odbočení 1:18,5 opotřebení do 4 mm</t>
  </si>
  <si>
    <t>1192258701</t>
  </si>
  <si>
    <t>Navaření srdcovky jednoduché lité z oceli manganové úhel odbočení 1:18,5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</si>
  <si>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5910090620</t>
  </si>
  <si>
    <t>Navaření srdcovky jednoduché lité z oceli manganové úhel odbočení 1:18,5 opotřebení přes 4 do 10 mm</t>
  </si>
  <si>
    <t>1051317179</t>
  </si>
  <si>
    <t>Navaření srdcovky jednoduché lité z oceli manganové úhel odbočení 1:18,5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</si>
  <si>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439</t>
  </si>
  <si>
    <t>5910090630</t>
  </si>
  <si>
    <t>Navaření srdcovky jednoduché lité z oceli manganové úhel odbočení 1:18,5 opotřebení přes 10 mm</t>
  </si>
  <si>
    <t>-922027704</t>
  </si>
  <si>
    <t>Navaření srdcovky jednoduché lité z oceli manganové úhel odbočení 1:18,5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</si>
  <si>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</si>
  <si>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</si>
  <si>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716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</si>
  <si>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</si>
  <si>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441</t>
  </si>
  <si>
    <t>5910095020</t>
  </si>
  <si>
    <t>Navaření srdcovky dvojité montované opotřebení přes 10 do 20 mm</t>
  </si>
  <si>
    <t>718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</si>
  <si>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</si>
  <si>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5910095030</t>
  </si>
  <si>
    <t>Navaření srdcovky dvojité montované opotřebení přes 20 do 35 mm</t>
  </si>
  <si>
    <t>-381040029</t>
  </si>
  <si>
    <t>Navaření srdcovky dvojité montované opotřebení přes 20 do 35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</si>
  <si>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443</t>
  </si>
  <si>
    <t>5910100010</t>
  </si>
  <si>
    <t>Oprava svaru u srdcovky lité Mn mezikus CrNi 18/8</t>
  </si>
  <si>
    <t>-1212319960</t>
  </si>
  <si>
    <t>Oprava svaru u srdcovky lité Mn mezikus CrNi 18/8 Poznámka: 1. V cenách jsou započteny náklady na opravu navařením, broušení po navaření v rozsahu schváleného technologického postupu a PT nebo MT po vybroušení a navaření. 2. V cenách nejsou obsaženy náklady na podbití pražců a kontrolu ultrazvukem.</t>
  </si>
  <si>
    <t>5910105020</t>
  </si>
  <si>
    <t>Navaření lokální vady opornice</t>
  </si>
  <si>
    <t>720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</si>
  <si>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</si>
  <si>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445</t>
  </si>
  <si>
    <t>5910110010</t>
  </si>
  <si>
    <t>Navaření přídržnice Kn 60 opotřebení do 10 mm</t>
  </si>
  <si>
    <t>-1138624490</t>
  </si>
  <si>
    <t>Navaření přídržnice Kn 60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</si>
  <si>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5910110020</t>
  </si>
  <si>
    <t>Navaření přídržnice Kn 60 opotřebení přes 10 do 15 mm</t>
  </si>
  <si>
    <t>560595871</t>
  </si>
  <si>
    <t>Navaření přídržnice Kn 60 opotřebení přes 10 do 15 mm Poznámka: 1. V cenách jsou započteny náklady na navaření dle schváleného postupu, vizuální prohlídku, upnutí, navaření a kontrolu návaru. 2. V cenách nejsou obsaženy náklady na demontáž a montáž přídržnice.</t>
  </si>
  <si>
    <t>447</t>
  </si>
  <si>
    <t>5910110030</t>
  </si>
  <si>
    <t>Navaření přídržnice Kn 60 opotřebení přes 15 mm</t>
  </si>
  <si>
    <t>-2004110377</t>
  </si>
  <si>
    <t>Navaření přídržnice Kn 60 opotřebení přes 15 mm Poznámka: 1. V cenách jsou započteny náklady na navaření dle schváleného postupu, vizuální prohlídku, upnutí, navaření a kontrolu návaru. 2. V cenách nejsou obsaženy náklady na demontáž a montáž přídržnice.</t>
  </si>
  <si>
    <t>5910110110</t>
  </si>
  <si>
    <t>Navaření přídržnice tvar obrácené"T" (plech) opotřebení do 10 mm</t>
  </si>
  <si>
    <t>1394361189</t>
  </si>
  <si>
    <t>Navaření přídržnice tvar obrácené"T" (plech)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</si>
  <si>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449</t>
  </si>
  <si>
    <t>5910110120</t>
  </si>
  <si>
    <t>Navaření přídržnice tvar obrácené"T" (plech) opotřebení přes 10 mm</t>
  </si>
  <si>
    <t>694401331</t>
  </si>
  <si>
    <t>Navaření přídržnice tvar obrácené"T" (plech) opotřebení přes 10 mm Poznámka: 1. V cenách jsou započteny náklady na navaření dle schváleného postupu, vizuální prohlídku, upnutí, navaření a kontrolu návaru. 2. V cenách nejsou obsaženy náklady na demontáž a montáž přídržnice.</t>
  </si>
  <si>
    <t>5910115010</t>
  </si>
  <si>
    <t>Oprava deformací rovnáním mechanického styku</t>
  </si>
  <si>
    <t>-579826322</t>
  </si>
  <si>
    <t>Oprava deformací rovnáním mechanického styku Poznámka: 1. V cenách jsou započteny náklady na rovnání dle schváleného postupu a případnou demontáž a montáž upevňovadel. 2. V cenách nejsou obsaženy náklady na podbití pražců.</t>
  </si>
  <si>
    <t>451</t>
  </si>
  <si>
    <t>5910115020</t>
  </si>
  <si>
    <t>Oprava deformací rovnáním svaru</t>
  </si>
  <si>
    <t>-872372721</t>
  </si>
  <si>
    <t>Oprava deformací rovnáním svaru Poznámka: 1. V cenách jsou započteny náklady na rovnání dle schváleného postupu a případnou demontáž a montáž upevňovadel. 2. V cenách nejsou obsaženy náklady na podbití pražců.</t>
  </si>
  <si>
    <t>5910125010</t>
  </si>
  <si>
    <t>Úprava geometrie jazyka po výměně</t>
  </si>
  <si>
    <t>-1106653784</t>
  </si>
  <si>
    <t>Úprava geometrie jazyka po výměně Poznámka: 1. V cenách jsou započteny náklady na úpravu dle schváleného postupu, úpravu geometrie, kontrolu doléhání jazyka na opěrky a západkovou zkoušku. 2. V cenách nejsou obsaženy náklady na seřízení závěru výhybky.</t>
  </si>
  <si>
    <t>453</t>
  </si>
  <si>
    <t>5910125020</t>
  </si>
  <si>
    <t>Úprava geometrie jazyka po násilném rozřezu</t>
  </si>
  <si>
    <t>722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</si>
  <si>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</si>
  <si>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5910125030</t>
  </si>
  <si>
    <t>Úprava geometrie jazyka vzniklé provozem</t>
  </si>
  <si>
    <t>160673502</t>
  </si>
  <si>
    <t>Úprava geometrie jazyka vzniklé provozem Poznámka: 1. V cenách jsou započteny náklady na úpravu dle schváleného postupu, úpravu geometrie, kontrolu doléhání jazyka na opěrky a západkovou zkoušku. 2. V cenách nejsou obsaženy náklady na seřízení závěru výhybky.</t>
  </si>
  <si>
    <t>455</t>
  </si>
  <si>
    <t>5910130030</t>
  </si>
  <si>
    <t>Demontáž zádržné opěrky z jazyka i opornice</t>
  </si>
  <si>
    <t>pár</t>
  </si>
  <si>
    <t>724</t>
  </si>
  <si>
    <t>Demontáž zádržné opěrky z jazyka i opornice Poznámka: 1. V cenách jsou započteny náklady na demontáž a naložení výzisku na dopravní prostředek.</t>
  </si>
  <si>
    <t>5910131030</t>
  </si>
  <si>
    <t>Montáž zádržné opěrky na jazyk i opornici</t>
  </si>
  <si>
    <t>726</t>
  </si>
  <si>
    <t>Montáž zádržné opěrky na jazyk i opornici Poznámka: 1. V cenách jsou započteny náklady na montáž. 2. V cenách nejsou obsaženy náklady na dodávku materiálu a vrtání otvorů.</t>
  </si>
  <si>
    <t>457</t>
  </si>
  <si>
    <t>5910132030</t>
  </si>
  <si>
    <t>Zřízení zádržné opěrky na jazyku i opornici</t>
  </si>
  <si>
    <t>728</t>
  </si>
  <si>
    <t>Zřízení zádržné opěrky na jazyku i opornici Poznámka: 1. V cenách jsou započteny náklady na vrtání otvorů a montáž. 2. V cenách nejsou obsaženy náklady na dodávku materiálu.</t>
  </si>
  <si>
    <t>5910135010</t>
  </si>
  <si>
    <t>Demontáž pražcové kotvy v koleji</t>
  </si>
  <si>
    <t>730</t>
  </si>
  <si>
    <t>Demontáž pražcové kotvy v koleji Poznámka: 1. V cenách jsou započteny náklady na odstranění kameniva, demontáž, dohození a úpravu kameniva a naložení výzisku na dopravní prostředek.</t>
  </si>
  <si>
    <t>459</t>
  </si>
  <si>
    <t>5910135020</t>
  </si>
  <si>
    <t>Demontáž pražcové kotvy ve výhybce</t>
  </si>
  <si>
    <t>732</t>
  </si>
  <si>
    <t>Demontáž pražcové kotvy ve výhybce Poznámka: 1. V cenách jsou započteny náklady na odstranění kameniva, demontáž, dohození a úpravu kameniva a naložení výzisku na dopravní prostředek.</t>
  </si>
  <si>
    <t>5910136010</t>
  </si>
  <si>
    <t>Montáž pražcové kotvy v koleji</t>
  </si>
  <si>
    <t>734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</si>
  <si>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</si>
  <si>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461</t>
  </si>
  <si>
    <t>5910136020</t>
  </si>
  <si>
    <t>Montáž pražcové kotvy ve výhybce</t>
  </si>
  <si>
    <t>736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</si>
  <si>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</si>
  <si>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5911001010</t>
  </si>
  <si>
    <t>Čištění a mazání výhybky jednoduché s úhlem odbočení 1:5,7 až 1:11 nebo 8° až 5°</t>
  </si>
  <si>
    <t>738</t>
  </si>
  <si>
    <t>Čištění a mazání výhybky jednoduché s úhlem odbočení 1:5,7 až 1:11 nebo 8° až 5° Poznámka: 1. V cenách jsou započteny náklady na odstranění nečistot a nánosu maziva z výměnové části neb PHS, žlabů a odvodnění, očištění kluzných stoliček a jejich ošetření mazivem.</t>
  </si>
  <si>
    <t>463</t>
  </si>
  <si>
    <t>5911001020</t>
  </si>
  <si>
    <t>Čištění a mazání výhybky jednoduché s úhlem odbočení 1:12 až 1:18,5 nebo 3° až 4,5°</t>
  </si>
  <si>
    <t>740</t>
  </si>
  <si>
    <t>Čištění a mazání výhybky jednoduché s úhlem odbočení 1:12 až 1:18,5 nebo 3° až 4,5° Poznámka: 1. V cenách jsou započteny náklady na odstranění nečistot a nánosu maziva z výměnové části neb PHS, žlabů a odvodnění, očištění kluzných stoliček a jejich ošetření mazivem.</t>
  </si>
  <si>
    <t>5911001110</t>
  </si>
  <si>
    <t>Čištění a mazání výhybky křižovatkové celé</t>
  </si>
  <si>
    <t>742</t>
  </si>
  <si>
    <t>Čištění a mazání výhybky křižovatkové celé Poznámka: 1. V cenách jsou započteny náklady na odstranění nečistot a nánosu maziva z výměnové části neb PHS, žlabů a odvodnění, očištění kluzných stoliček a jejich ošetření mazivem.</t>
  </si>
  <si>
    <t>465</t>
  </si>
  <si>
    <t>5911001120</t>
  </si>
  <si>
    <t>Čištění a mazání výhybky křižovatkové poloviční</t>
  </si>
  <si>
    <t>744</t>
  </si>
  <si>
    <t>Čištění a mazání výhybky křižovatkové poloviční Poznámka: 1. V cenách jsou započteny náklady na odstranění nečistot a nánosu maziva z výměnové části neb PHS, žlabů a odvodnění, očištění kluzných stoliček a jejich ošetření mazivem.</t>
  </si>
  <si>
    <t>5911003010</t>
  </si>
  <si>
    <t>Ošetření pohyblivých částí výhybky bez válečkových stoliček jednoduché 1:6 až 1:11 nebo 14° až 5°</t>
  </si>
  <si>
    <t>746</t>
  </si>
  <si>
    <t>Ošetření pohyblivých částí výhybky bez válečkových stoliček jednoduché 1:6 až 1:11 nebo 14° až 5° Poznámka: 1. V cenách jsou započteny náklady na očištění kluzných stoliček a závěrů od nečistot a jejich ošetření součástí mazivem nebo antikorozním prostředkem.</t>
  </si>
  <si>
    <t>467</t>
  </si>
  <si>
    <t>5911003020</t>
  </si>
  <si>
    <t>Ošetření pohyblivých částí výhybky bez válečkových stoliček jednoduché 1:12 až 1:18,5 nebo 3° až 4,5°</t>
  </si>
  <si>
    <t>748</t>
  </si>
  <si>
    <t>Ošetření pohyblivých částí výhybky bez válečkových stoliček jednoduché 1:12 až 1:18,5 nebo 3° až 4,5° Poznámka: 1. V cenách jsou započteny náklady na očištění kluzných stoliček a závěrů od nečistot a jejich ošetření součástí mazivem nebo antikorozním prostředkem.</t>
  </si>
  <si>
    <t>5911003210</t>
  </si>
  <si>
    <t>Ošetření pohyblivých částí výhybky bez válečkových stoliček křižovatkové celá</t>
  </si>
  <si>
    <t>750</t>
  </si>
  <si>
    <t>Ošetření pohyblivých částí výhybky bez válečkových stoliček křižovatkové celá Poznámka: 1. V cenách jsou započteny náklady na očištění kluzných stoliček a závěrů od nečistot a jejich ošetření součástí mazivem nebo antikorozním prostředkem.</t>
  </si>
  <si>
    <t>469</t>
  </si>
  <si>
    <t>5911003220</t>
  </si>
  <si>
    <t>Ošetření pohyblivých částí výhybky bez válečkových stoliček křižovatkové poloviční</t>
  </si>
  <si>
    <t>752</t>
  </si>
  <si>
    <t>Ošetření pohyblivých částí výhybky bez válečkových stoliček křižovatkové poloviční Poznámka: 1. V cenách jsou započteny náklady na očištění kluzných stoliček a závěrů od nečistot a jejich ošetření součástí mazivem nebo antikorozním prostředkem.</t>
  </si>
  <si>
    <t>5911003310</t>
  </si>
  <si>
    <t>Ošetření pohyblivých částí výhybky s válečkovými stoličkami jednoduché 1:6 až 1:11 nebo 14° až 5°</t>
  </si>
  <si>
    <t>754</t>
  </si>
  <si>
    <t>Ošetření pohyblivých částí výhybky s válečkovými stoličkami jednoduché 1:6 až 1:11 nebo 14° až 5° Poznámka: 1. V cenách jsou započteny náklady na očištění kluzných stoliček a závěrů od nečistot a jejich ošetření součástí mazivem nebo antikorozním prostředkem.</t>
  </si>
  <si>
    <t>471</t>
  </si>
  <si>
    <t>5911003320</t>
  </si>
  <si>
    <t>Ošetření pohyblivých částí výhybky s válečkovými stoličkami jednoduché 1:12 až 1:18,5 nebo 3° až 4,5°</t>
  </si>
  <si>
    <t>756</t>
  </si>
  <si>
    <t>Ošetření pohyblivých částí výhybky s válečkovými stoličkami jednoduché 1:12 až 1:18,5 nebo 3° až 4,5° Poznámka: 1. V cenách jsou započteny náklady na očištění kluzných stoliček a závěrů od nečistot a jejich ošetření součástí mazivem nebo antikorozním prostředkem.</t>
  </si>
  <si>
    <t>5911003510</t>
  </si>
  <si>
    <t>Ošetření pohyblivých částí výhybky s válečkovými stoličkami křižovatkové celé</t>
  </si>
  <si>
    <t>758</t>
  </si>
  <si>
    <t>Ošetření pohyblivých částí výhybky s válečkovými stoličkami křižovatkové celé Poznámka: 1. V cenách jsou započteny náklady na očištění kluzných stoliček a závěrů od nečistot a jejich ošetření součástí mazivem nebo antikorozním prostředkem.</t>
  </si>
  <si>
    <t>473</t>
  </si>
  <si>
    <t>5911003520</t>
  </si>
  <si>
    <t>Ošetření pohyblivých částí výhybky s válečkovými stoličkami křižovatkové poloviční</t>
  </si>
  <si>
    <t>760</t>
  </si>
  <si>
    <t>Ošetření pohyblivých částí výhybky s válečkovými stoličkami křižovatkové poloviční Poznámka: 1. V cenách jsou započteny náklady na očištění kluzných stoliček a závěrů od nečistot a jejich ošetření součástí mazivem nebo antikorozním prostředkem.</t>
  </si>
  <si>
    <t>5911005110</t>
  </si>
  <si>
    <t>Válečková stolička jazyka nadzvedávací demontáž s upevněním na patu kolejnice</t>
  </si>
  <si>
    <t>762</t>
  </si>
  <si>
    <t>Válečková stolička jazyka nadzvedávací demontáž s upevněním na patu kolejnice Poznámka: 1. V cenách jsou započteny náklady na provedení, nastavení funkčnosti stabilizátoru a ošetření součástí mazivem. 2. V cenách nejsou obsaženy náklady na dodávku materiálu.</t>
  </si>
  <si>
    <t>475</t>
  </si>
  <si>
    <t>5911005210</t>
  </si>
  <si>
    <t>Válečková stolička jazyka nadzvedávací montáž s upevněním na patu kolejnice</t>
  </si>
  <si>
    <t>764</t>
  </si>
  <si>
    <t>Válečková stolička jazyka nadzvedávací montáž s upevněním na patu kolejnice Poznámka: 1. V cenách jsou započteny náklady na provedení, nastavení funkčnosti stabilizátoru a ošetření součástí mazivem. 2. V cenách nejsou obsaženy náklady na dodávku materiálu.</t>
  </si>
  <si>
    <t>5911005310</t>
  </si>
  <si>
    <t>Válečková stolička jazyka nadzvedávací seřízení s upevněním na patu kolejnice</t>
  </si>
  <si>
    <t>766</t>
  </si>
  <si>
    <t>Válečková stolička jazyka nadzvedávací seřízení s upevněním na patu kolejnice Poznámka: 1. V cenách jsou započteny náklady na provedení, nastavení funkčnosti stabilizátoru a ošetření součástí mazivem. 2. V cenách nejsou obsaženy náklady na dodávku materiálu.</t>
  </si>
  <si>
    <t>477</t>
  </si>
  <si>
    <t>5911005430</t>
  </si>
  <si>
    <t>Válečková stolička jazyka dotlačovací demontáž s upevněním na patu kolejnice</t>
  </si>
  <si>
    <t>768</t>
  </si>
  <si>
    <t>Válečková stolička jazyka dotlačovací demontáž s upevněním na patu kolejnice Poznámka: 1. V cenách jsou započteny náklady na provedení, nastavení funkčnosti stabilizátoru a ošetření součástí mazivem. 2. V cenách nejsou obsaženy náklady na dodávku materiálu.</t>
  </si>
  <si>
    <t>5911005450</t>
  </si>
  <si>
    <t>Válečková stolička jazyka dotlačovací montáž s upevněním na patu kolejnice</t>
  </si>
  <si>
    <t>770</t>
  </si>
  <si>
    <t>Válečková stolička jazyka dotlačovací montáž s upevněním na patu kolejnice Poznámka: 1. V cenách jsou započteny náklady na provedení, nastavení funkčnosti stabilizátoru a ošetření součástí mazivem. 2. V cenách nejsou obsaženy náklady na dodávku materiálu.</t>
  </si>
  <si>
    <t>479</t>
  </si>
  <si>
    <t>5911005470</t>
  </si>
  <si>
    <t>Válečková stolička jazyka dotlačovací seřízení na patě kolejnice</t>
  </si>
  <si>
    <t>772</t>
  </si>
  <si>
    <t>Válečková stolička jazyka dotlačovací seřízení na patě kolejnice Poznámka: 1. V cenách jsou započteny náklady na provedení, nastavení funkčnosti stabilizátoru a ošetření součástí mazivem. 2. V cenách nejsou obsaženy náklady na dodávku materiálu.</t>
  </si>
  <si>
    <t>5911013010</t>
  </si>
  <si>
    <t>Výměna jazyka a opornice výhybky jednoduché s jedním hákovým závěrem soustavy R65</t>
  </si>
  <si>
    <t>-165835399</t>
  </si>
  <si>
    <t>Výměna jazyka a opornice výhybky jednoduché s jedním hákovým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</si>
  <si>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481</t>
  </si>
  <si>
    <t>5911013020</t>
  </si>
  <si>
    <t>Výměna jazyka a opornice výhybky jednoduché s jedním hákovým závěrem soustavy S49</t>
  </si>
  <si>
    <t>-954009887</t>
  </si>
  <si>
    <t>Výměna jazyka a opornice výhybky jednoduché s jedním hákovým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</si>
  <si>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5911015010</t>
  </si>
  <si>
    <t>Výměna jazyka výhybky jednoduché s jedním hákovým závěrem soustavy R65</t>
  </si>
  <si>
    <t>774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</si>
  <si>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</si>
  <si>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483</t>
  </si>
  <si>
    <t>5911015020</t>
  </si>
  <si>
    <t>Výměna jazyka výhybky jednoduché s jedním hákovým závěrem soustavy S49</t>
  </si>
  <si>
    <t>776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</si>
  <si>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</si>
  <si>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5911017010</t>
  </si>
  <si>
    <t>Výměna opornice výhybky jednoduché s jedním hákovým závěrem soustavy R65</t>
  </si>
  <si>
    <t>778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</si>
  <si>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</si>
  <si>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485</t>
  </si>
  <si>
    <t>5911017020</t>
  </si>
  <si>
    <t>Výměna opornice výhybky jednoduché s jedním hákovým závěrem soustavy S49</t>
  </si>
  <si>
    <t>780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</si>
  <si>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</si>
  <si>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5911029010</t>
  </si>
  <si>
    <t>Výměna jazyka a opornice výhybky jednoduché s jedním čelisťovým závěrem soustavy UIC60</t>
  </si>
  <si>
    <t>-634341203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</si>
  <si>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</si>
  <si>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487</t>
  </si>
  <si>
    <t>5911029030</t>
  </si>
  <si>
    <t>Výměna jazyka a opornice výhybky jednoduché s jedním čelisťovým závěrem soustavy S49</t>
  </si>
  <si>
    <t>-759829865</t>
  </si>
  <si>
    <t>Výměna jazyka 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</si>
  <si>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5911031010</t>
  </si>
  <si>
    <t>Výměna jazyka výhybky jednoduché s jedním čelisťovým závěrem soustavy UIC60</t>
  </si>
  <si>
    <t>782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</si>
  <si>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</si>
  <si>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489</t>
  </si>
  <si>
    <t>5911031030</t>
  </si>
  <si>
    <t>Výměna jazyka výhybky jednoduché s jedním čelisťovým závěrem soustavy S49</t>
  </si>
  <si>
    <t>784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</si>
  <si>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</si>
  <si>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5911033010</t>
  </si>
  <si>
    <t>Výměna opornice výhybky jednoduché s jedním čelisťovým závěrem soustavy UIC60</t>
  </si>
  <si>
    <t>786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</si>
  <si>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</si>
  <si>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491</t>
  </si>
  <si>
    <t>5911033030</t>
  </si>
  <si>
    <t>Výměna opornice výhybky jednoduché s jedním čelisťovým závěrem soustavy S49</t>
  </si>
  <si>
    <t>788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</si>
  <si>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</si>
  <si>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5911039010</t>
  </si>
  <si>
    <t>Výměna jazyka výhybky jednoduché s dvěma čelisťovými závěry soustavy UIC60</t>
  </si>
  <si>
    <t>790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</si>
  <si>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</si>
  <si>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493</t>
  </si>
  <si>
    <t>5911039030</t>
  </si>
  <si>
    <t>Výměna jazyka výhybky jednoduché s dvěma čelisťovými závěry soustavy S49</t>
  </si>
  <si>
    <t>792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</si>
  <si>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</si>
  <si>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5911041010</t>
  </si>
  <si>
    <t>Výměna opornice výhybky jednoduché s dvěma čelisťovými závěry soustavy UIC60</t>
  </si>
  <si>
    <t>794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</si>
  <si>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</si>
  <si>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495</t>
  </si>
  <si>
    <t>5911041030</t>
  </si>
  <si>
    <t>Výměna opornice výhybky jednoduché s dvěma čelisťovými závěry soustavy S49</t>
  </si>
  <si>
    <t>796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</si>
  <si>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</si>
  <si>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5911113010</t>
  </si>
  <si>
    <t>Výměna srdcovky jednoduché montované z kolejnic soustavy R65</t>
  </si>
  <si>
    <t>t</t>
  </si>
  <si>
    <t>798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</si>
  <si>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</si>
  <si>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</si>
  <si>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497</t>
  </si>
  <si>
    <t>5911113020</t>
  </si>
  <si>
    <t>Výměna srdcovky jednoduché montované z kolejnic soustavy S49</t>
  </si>
  <si>
    <t>800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</si>
  <si>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</si>
  <si>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5911113110</t>
  </si>
  <si>
    <t>Výměna srdcovky jednoduché svařované (SK) soustavy UIC60</t>
  </si>
  <si>
    <t>802</t>
  </si>
  <si>
    <t>Výměna srdcovky jednoduché svařované (SK) soustavy UIC60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</si>
  <si>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499</t>
  </si>
  <si>
    <t>5911113120</t>
  </si>
  <si>
    <t>Výměna srdcovky jednoduché svařované (SK) soustavy R65</t>
  </si>
  <si>
    <t>804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</si>
  <si>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</si>
  <si>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5911113130</t>
  </si>
  <si>
    <t>Výměna srdcovky jednoduché svařované (SK) soustavy S49</t>
  </si>
  <si>
    <t>806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</si>
  <si>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</si>
  <si>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501</t>
  </si>
  <si>
    <t>5911113310</t>
  </si>
  <si>
    <t>Výměna srdcovky jednoduché lité (ZPT) soustavy UIC60 za stejný typ bez výměny podkladnic</t>
  </si>
  <si>
    <t>808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</si>
  <si>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</si>
  <si>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5911113320</t>
  </si>
  <si>
    <t>Výměna srdcovky jednoduché lité (ZPT) soustavy UIC60 za jiný typ včetně výměny sady podkladnic</t>
  </si>
  <si>
    <t>810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</si>
  <si>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</si>
  <si>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503</t>
  </si>
  <si>
    <t>5911117010</t>
  </si>
  <si>
    <t>Výměna přídržnice srdcovky jednoduché typ Kn60 přímé soustavy UIC60</t>
  </si>
  <si>
    <t>812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</si>
  <si>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</si>
  <si>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</si>
  <si>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5911117030</t>
  </si>
  <si>
    <t>Výměna přídržnice srdcovky jednoduché typ Kn60 přímé soustavy S49</t>
  </si>
  <si>
    <t>814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</si>
  <si>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</si>
  <si>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505</t>
  </si>
  <si>
    <t>5911117110</t>
  </si>
  <si>
    <t>Výměna přídržnice srdcovky jednoduché typ Kn60 ohnuté soustavy UIC60</t>
  </si>
  <si>
    <t>816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</si>
  <si>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</si>
  <si>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5911117130</t>
  </si>
  <si>
    <t>Výměna přídržnice srdcovky jednoduché typ Kn60 ohnuté soustavy S49</t>
  </si>
  <si>
    <t>818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</si>
  <si>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</si>
  <si>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507</t>
  </si>
  <si>
    <t>5911117230</t>
  </si>
  <si>
    <t>Výměna přídržnice srdcovky jednoduché typ obrácené T (plech) přímé soustavy T</t>
  </si>
  <si>
    <t>820</t>
  </si>
  <si>
    <t>Výměna přídržnice srdcovky jednoduché typ obrácené T (plech) přímé soustavy T Poznámka: 1. V cenách jsou započteny náklady na výměnu přídržnice, vymezení šíře žlábku a ošetření součástí mazivem. 2. V cenách nejsou obsaženy náklady na dodávku dílu.</t>
  </si>
  <si>
    <t>508</t>
  </si>
  <si>
    <t>5911119010</t>
  </si>
  <si>
    <t>Oprava šíře žlábku přídržnice srdcovky jednoduché typ Kn60 soustavy UIC60</t>
  </si>
  <si>
    <t>822</t>
  </si>
  <si>
    <t>Oprava šíře žlábku přídržnice srdcovky jednoduché typ Kn60 soustavy UIC60 Poznámka: 1. V cenách jsou započteny náklady na vymezení žlábku podložením, navařením nebo obroušením a ošetření součástí mazivem. 2. V cenách nejsou obsaženy náklady na dodávku materiálu.</t>
  </si>
  <si>
    <t>Poznámka k položce:_x000D_
Metr přídržnice=m</t>
  </si>
  <si>
    <t>509</t>
  </si>
  <si>
    <t>5911119030</t>
  </si>
  <si>
    <t>Oprava šíře žlábku přídržnice srdcovky jednoduché typ Kn60 soustavy S49</t>
  </si>
  <si>
    <t>824</t>
  </si>
  <si>
    <t>Oprava šíře žlábku přídržnice srdcovky jednoduché typ Kn60 soustavy S49 Poznámka: 1. V cenách jsou započteny náklady na vymezení žlábku podložením, navařením nebo obroušením a ošetření součástí mazivem. 2. V cenách nejsou obsaženy náklady na dodávku materiálu.</t>
  </si>
  <si>
    <t>510</t>
  </si>
  <si>
    <t>5911119130</t>
  </si>
  <si>
    <t>Oprava šíře žlábku přídržnice srdcovky jednoduché typ obrácené T soustavy T</t>
  </si>
  <si>
    <t>826</t>
  </si>
  <si>
    <t>Oprava šíře žlábku přídržnice srdcovky jednoduché typ obrácené T soustavy T Poznámka: 1. V cenách jsou započteny náklady na vymezení žlábku podložením, navařením nebo obroušením a ošetření součástí mazivem. 2. V cenách nejsou obsaženy náklady na dodávku materiálu.</t>
  </si>
  <si>
    <t>511</t>
  </si>
  <si>
    <t>5911233030</t>
  </si>
  <si>
    <t>Demontáž jazykové opěrky soustavy S49</t>
  </si>
  <si>
    <t>828</t>
  </si>
  <si>
    <t>Demontáž jazykové opěrky soustavy S49 Poznámka: 1. V cenách jsou započteny náklady na demontáž a naložení na dopravní prostředek.</t>
  </si>
  <si>
    <t>Poznámka k položce:_x000D_
Opěrka=kus</t>
  </si>
  <si>
    <t>512</t>
  </si>
  <si>
    <t>5911235030</t>
  </si>
  <si>
    <t>Demontáž opornicové opěrky soustavy S49</t>
  </si>
  <si>
    <t>830</t>
  </si>
  <si>
    <t>Demontáž opornicové opěrky soustavy S49 Poznámka: 1. V cenách jsou započteny náklady na demontáž a naložení na dopravní prostředek.</t>
  </si>
  <si>
    <t>513</t>
  </si>
  <si>
    <t>5911303030</t>
  </si>
  <si>
    <t>Oprava rozchodu ve výhybce přebitím podkladnic soustavy S49</t>
  </si>
  <si>
    <t>832</t>
  </si>
  <si>
    <t>Oprava rozchodu ve výhybce přebitím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</si>
  <si>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Poznámka k položce:_x000D_
Díl=kus</t>
  </si>
  <si>
    <t>5911303130</t>
  </si>
  <si>
    <t>Oprava rozchodu ve výhybce přebitím kluzných stoliček soustavy S49</t>
  </si>
  <si>
    <t>834</t>
  </si>
  <si>
    <t>Oprava rozchodu ve výhybce přebitím kluzných stoliček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</si>
  <si>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515</t>
  </si>
  <si>
    <t>5911303230</t>
  </si>
  <si>
    <t>Oprava rozchodu ve výhybce přebitím abnormálních podkladnic soustavy S49</t>
  </si>
  <si>
    <t>836</t>
  </si>
  <si>
    <t>Oprava rozchodu ve výhybce přebitím abnormálních podkladnic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</si>
  <si>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5911303330</t>
  </si>
  <si>
    <t>Oprava rozchodu ve výhybce přebitím stoliček přídržnic soustavy S49</t>
  </si>
  <si>
    <t>838</t>
  </si>
  <si>
    <t>Oprava rozchodu ve výhybce přebitím stoliček přídržnic soustavy S49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</si>
  <si>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517</t>
  </si>
  <si>
    <t>5911305020</t>
  </si>
  <si>
    <t>Oprava a seřízení výměnové části výhybky jednoduché s hákovým závěrem pérové jazyky jednozávěrové soustavy S49</t>
  </si>
  <si>
    <t>840</t>
  </si>
  <si>
    <t>Oprava a seřízení výměnové části výhybky jednoduché s hákovým závěrem pérové jazyky jednozávěrové soustavy S49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 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stoličky,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</si>
  <si>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Poznámka k položce:_x000D_
Výměnová část=kus</t>
  </si>
  <si>
    <t>5911307020</t>
  </si>
  <si>
    <t>Výměna hákového závěru výhybky jednoduché jednozávěrové soustavy S49</t>
  </si>
  <si>
    <t>842</t>
  </si>
  <si>
    <t>Výměna hákového závěru výhybky jednoduché jednozávěrové soustavy S49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</si>
  <si>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Poznámka k položce:_x000D_
Závěr=kus</t>
  </si>
  <si>
    <t>519</t>
  </si>
  <si>
    <t>5911309020</t>
  </si>
  <si>
    <t>Demontáž hákového závěru výhybky jednoduché jednozávěrové soustavy S49</t>
  </si>
  <si>
    <t>1752583661</t>
  </si>
  <si>
    <t>Demontáž hákového závěru výhybky jednoduché jednozávěrové soustavy S49 Poznámka: 1. V cenách jsou započteny náklady na demontáž závěru a naložení na dopravní prostředek.</t>
  </si>
  <si>
    <t>5911311020</t>
  </si>
  <si>
    <t>Montáž hákového závěru výhybky jednoduché jednozávěrové soustavy S49</t>
  </si>
  <si>
    <t>992537582</t>
  </si>
  <si>
    <t>Montáž hákového závěru výhybky jednoduché jednozávěrové soustavy S49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</si>
  <si>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521</t>
  </si>
  <si>
    <t>5911313020</t>
  </si>
  <si>
    <t>Seřízení hákového závěru výhybky jednoduché jednozávěrové soustavy S49</t>
  </si>
  <si>
    <t>844</t>
  </si>
  <si>
    <t>Seřízení hákového závěru výhybky jednoduché jednozávěrové soustavy S49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</si>
  <si>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5911523030</t>
  </si>
  <si>
    <t>Seřízení výměnové části výhybky jednoduché s jedním čelisťovým závěrem soustavy S49</t>
  </si>
  <si>
    <t>846</t>
  </si>
  <si>
    <t>Seřízení výměnové části výhybky jednoduché s jedním čelisťovým závěrem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</si>
  <si>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523</t>
  </si>
  <si>
    <t>5911523130</t>
  </si>
  <si>
    <t>Seřízení výměnové části výhybky jednoduché s dvěma čelisťovými závěry soustavy S49</t>
  </si>
  <si>
    <t>848</t>
  </si>
  <si>
    <t>Seřízení výměnové části výhybky jednoduché s dvěma čelisťovými závěry soustavy S49 Poznámka: 1. V cenách jsou započteny náklady na seřízení zdvihu, rozevření a záklesu, podzávorování a vůli třmenů, oprava vzájemné polohy jazyka a opornice v podélném směru (sputovaný jazyk), oprava mezery mezi jazykem a opornicí v místě první hákové stěžejky, doléhání přilehlého jazyka k opornici a na jazykové opěrky, úprava vzdálenosti mezi hlavou odlehlého jazyka a hlavou opornice. Seřízení výměníku, závěru a přezkoušení správného chodu výhybky včetně provedení západkové zkoušky a ošetření kluzných částí výhybky mazivem.</t>
  </si>
  <si>
    <t>5911525030</t>
  </si>
  <si>
    <t>Výměna čelisťového závěru výhybky jednoduché bez žlabového pražce soustavy S49</t>
  </si>
  <si>
    <t>850</t>
  </si>
  <si>
    <t>Výměna čelisťového závěru výhybky jednoduché bez žlabového pražce soustavy S49 Poznámka: 1. V cenách jsou započteny náklady na demontáž, výměnu a montáž, přezkoušení chodu výhybky, provedení západkové zkoušky a ošetření kluzných částí závěru mazivem. 2. V cenách nejsou obsaženy náklady na dodávku materiálu.</t>
  </si>
  <si>
    <t>525</t>
  </si>
  <si>
    <t>5911527030</t>
  </si>
  <si>
    <t>Demontáž čelisťového závěru výhybky jednoduché bez žlabového pražce soustavy S49</t>
  </si>
  <si>
    <t>1686017134</t>
  </si>
  <si>
    <t>Demontáž čelisťového závěru výhybky jednoduché bez žlabového pražce soustavy S49 Poznámka: 1. V cenách jsou započteny náklady na demontáž a naložení na dopravní prostředek.</t>
  </si>
  <si>
    <t>5911527120</t>
  </si>
  <si>
    <t>Demontáž čelisťového závěru výhybky jednoduché v žlabovém pražci soustavy S49</t>
  </si>
  <si>
    <t>-304144333</t>
  </si>
  <si>
    <t>Demontáž čelisťového závěru výhybky jednoduché v žlabovém pražci soustavy S49 Poznámka: 1. V cenách jsou započteny náklady na demontáž a naložení na dopravní prostředek.</t>
  </si>
  <si>
    <t>527</t>
  </si>
  <si>
    <t>5911529030</t>
  </si>
  <si>
    <t>Montáž čelisťového závěru výhybky jednoduché bez žlabového pražce soustavy S49</t>
  </si>
  <si>
    <t>-961603971</t>
  </si>
  <si>
    <t>Montáž čelisťového závěru výhybky jednoduché bez žlabového pražce soustavy S49 Poznámka: 1. V cenách jsou započteny náklady na montáž, přezkoušení chodu výhybky, provedení západkové zkoušky a ošetření kluzných částí závěru mazivem. 2. V cenách nejsou obsaženy náklady na dodávku materiálu.</t>
  </si>
  <si>
    <t>5911529120</t>
  </si>
  <si>
    <t>Montáž čelisťového závěru výhybky jednoduché v žlabovém pražci soustavy S49</t>
  </si>
  <si>
    <t>-2039724628</t>
  </si>
  <si>
    <t>Montáž čelisťového závěru výhybky jednoduché v žlabovém pražci soustavy S49 Poznámka: 1. V cenách jsou započteny náklady na montáž, přezkoušení chodu výhybky, provedení západkové zkoušky a ošetření kluzných částí závěru mazivem. 2. V cenách nejsou obsaženy náklady na dodávku materiálu.</t>
  </si>
  <si>
    <t>529</t>
  </si>
  <si>
    <t>5911543030</t>
  </si>
  <si>
    <t>Oprava součástí čelisťového závěru výhybky jednoduché závorovací tyč soustavy S49</t>
  </si>
  <si>
    <t>666231760</t>
  </si>
  <si>
    <t>Oprava součástí čelisťového závěru výhybky jednoduché závorovací tyč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</si>
  <si>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Tyč=kus</t>
  </si>
  <si>
    <t>5911543230</t>
  </si>
  <si>
    <t>Oprava součástí čelisťového závěru výhybky jednoduché závěrový hák soustavy S49</t>
  </si>
  <si>
    <t>-869300626</t>
  </si>
  <si>
    <t>Oprava součástí čelisťového závěru výhybky jednoduché závěrový hák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</si>
  <si>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Hák=kus</t>
  </si>
  <si>
    <t>531</t>
  </si>
  <si>
    <t>5911543330</t>
  </si>
  <si>
    <t>Oprava součástí čelisťového závěru výhybky jednoduché svěrací čelist soustavy S49</t>
  </si>
  <si>
    <t>-2021956629</t>
  </si>
  <si>
    <t>Oprava součástí čelisťového závěru výhybky jednoduché svěrací čelist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</si>
  <si>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Čelist=kus</t>
  </si>
  <si>
    <t>5911543430</t>
  </si>
  <si>
    <t>Oprava součástí čelisťového závěru výhybky jednoduché jazyková stěžejka soustavy S49</t>
  </si>
  <si>
    <t>-298949332</t>
  </si>
  <si>
    <t>Oprava součástí čelisťového závěru výhybky jednoduché jazyková stěžejka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</si>
  <si>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Stěžejka=kus</t>
  </si>
  <si>
    <t>533</t>
  </si>
  <si>
    <t>5911543530</t>
  </si>
  <si>
    <t>Oprava součástí čelisťového závěru výhybky jednoduché táhlo úplné soustavy S49</t>
  </si>
  <si>
    <t>2024801415</t>
  </si>
  <si>
    <t>Oprava součástí čelisťového závěru výhybky jednoduché táhlo úplné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</si>
  <si>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Táhlo=kus</t>
  </si>
  <si>
    <t>5911543630</t>
  </si>
  <si>
    <t>Oprava součástí čelisťového závěru výhybky jednoduché úhlová páka soustavy S49</t>
  </si>
  <si>
    <t>1844887581</t>
  </si>
  <si>
    <t>Oprava součástí čelisťového závěru výhybky jednoduché úhlová páka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</si>
  <si>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Páka=kus</t>
  </si>
  <si>
    <t>535</t>
  </si>
  <si>
    <t>5911641030</t>
  </si>
  <si>
    <t>Montáž jednoduché výhybky v ose koleje dřevěné pražce soustavy R65</t>
  </si>
  <si>
    <t>852</t>
  </si>
  <si>
    <t>Montáž jednoduché výhybky v ose koleje dřevěné pražce soustavy R65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</si>
  <si>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5911641040</t>
  </si>
  <si>
    <t>Montáž jednoduché výhybky v ose koleje dřevěné pražce soustavy S49</t>
  </si>
  <si>
    <t>854</t>
  </si>
  <si>
    <t>Montáž jednoduché výhybky v ose koleje dřevěné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</si>
  <si>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537</t>
  </si>
  <si>
    <t>5911641110</t>
  </si>
  <si>
    <t>Montáž jednoduché výhybky v ose koleje betonové pražce soustavy UIC60</t>
  </si>
  <si>
    <t>856</t>
  </si>
  <si>
    <t>Montáž jednoduché výhybky v ose koleje betonové pražce soustavy UIC60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</si>
  <si>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5911641120</t>
  </si>
  <si>
    <t>Montáž jednoduché výhybky v ose koleje betonové pražce soustavy S49</t>
  </si>
  <si>
    <t>858</t>
  </si>
  <si>
    <t>Montáž jednoduché výhybky v ose koleje betonové pražce soustavy S49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</si>
  <si>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539</t>
  </si>
  <si>
    <t>5911655030</t>
  </si>
  <si>
    <t>Demontáž jednoduché výhybky na úložišti dřevěné pražce soustavy R65</t>
  </si>
  <si>
    <t>860</t>
  </si>
  <si>
    <t>Demontáž jednoduché výhybky na úložišti dřevěné pražce soustavy R65 Poznámka: 1. V cenách jsou započteny náklady na demontáž do součástí, manipulaci, naložení na dopravní prostředek a uložení vyzískaného materiálu na úložišti.</t>
  </si>
  <si>
    <t>5911655040</t>
  </si>
  <si>
    <t>Demontáž jednoduché výhybky na úložišti dřevěné pražce soustavy S49</t>
  </si>
  <si>
    <t>862</t>
  </si>
  <si>
    <t>Demontáž jednoduché výhybky na úložišti dřevěné pražce soustavy S49 Poznámka: 1. V cenách jsou započteny náklady na demontáž do součástí, manipulaci, naložení na dopravní prostředek a uložení vyzískaného materiálu na úložišti.</t>
  </si>
  <si>
    <t>541</t>
  </si>
  <si>
    <t>5911655110</t>
  </si>
  <si>
    <t>Demontáž jednoduché výhybky na úložišti betonové pražce soustavy UIC60</t>
  </si>
  <si>
    <t>864</t>
  </si>
  <si>
    <t>Demontáž jednoduché výhybky na úložišti betonové pražce soustavy UIC60 Poznámka: 1. V cenách jsou započteny náklady na demontáž do součástí, manipulaci, naložení na dopravní prostředek a uložení vyzískaného materiálu na úložišti.</t>
  </si>
  <si>
    <t>5911655120</t>
  </si>
  <si>
    <t>Demontáž jednoduché výhybky na úložišti betonové pražce soustavy S49</t>
  </si>
  <si>
    <t>866</t>
  </si>
  <si>
    <t>Demontáž jednoduché výhybky na úložišti betonové pražce soustavy S49 Poznámka: 1. V cenách jsou započteny náklady na demontáž do součástí, manipulaci, naložení na dopravní prostředek a uložení vyzískaného materiálu na úložišti.</t>
  </si>
  <si>
    <t>543</t>
  </si>
  <si>
    <t>5911655220</t>
  </si>
  <si>
    <t>Demontáž jednoduché výhybky na úložišti ocelové pražce válcované soustavy A</t>
  </si>
  <si>
    <t>868</t>
  </si>
  <si>
    <t>Demontáž jednoduché výhybky na úložišti ocelové pražce válcované soustavy A Poznámka: 1. V cenách jsou započteny náklady na demontáž do součástí, manipulaci, naložení na dopravní prostředek a uložení vyzískaného materiálu na úložišti.</t>
  </si>
  <si>
    <t>5911671030</t>
  </si>
  <si>
    <t>Příplatek za demontáž v ose koleje výhybky jednoduché pražce dřevěné soustavy R65</t>
  </si>
  <si>
    <t>870</t>
  </si>
  <si>
    <t>Příplatek za demontáž v ose koleje výhybky jednoduché pražce dřevěné soustavy R65 Poznámka: 1. V cenách jsou započteny náklady za obtížnost demontáže v ose koleje.</t>
  </si>
  <si>
    <t>545</t>
  </si>
  <si>
    <t>5911671040</t>
  </si>
  <si>
    <t>Příplatek za demontáž v ose koleje výhybky jednoduché pražce dřevěné soustavy S49</t>
  </si>
  <si>
    <t>872</t>
  </si>
  <si>
    <t>Příplatek za demontáž v ose koleje výhybky jednoduché pražce dřevěné soustavy S49 Poznámka: 1. V cenách jsou započteny náklady za obtížnost demontáže v ose koleje.</t>
  </si>
  <si>
    <t>5911671070</t>
  </si>
  <si>
    <t>Příplatek za demontáž v ose koleje výhybky jednoduché pražce betonové soustavy UIC60</t>
  </si>
  <si>
    <t>876</t>
  </si>
  <si>
    <t>Příplatek za demontáž v ose koleje výhybky jednoduché pražce betonové soustavy UIC60 Poznámka: 1. V cenách jsou započteny náklady za obtížnost demontáže v ose koleje.</t>
  </si>
  <si>
    <t>547</t>
  </si>
  <si>
    <t>5911671080</t>
  </si>
  <si>
    <t>Příplatek za demontáž v ose koleje výhybky jednoduché pražce betonové soustavy S49</t>
  </si>
  <si>
    <t>878</t>
  </si>
  <si>
    <t>Příplatek za demontáž v ose koleje výhybky jednoduché pražce betonové soustavy S49 Poznámka: 1. V cenách jsou započteny náklady za obtížnost demontáže v ose koleje.</t>
  </si>
  <si>
    <t>5911671100</t>
  </si>
  <si>
    <t>Příplatek za demontáž v ose koleje výhybky jednoduché pražce ocelové válcované soustavy A</t>
  </si>
  <si>
    <t>880</t>
  </si>
  <si>
    <t>Příplatek za demontáž v ose koleje výhybky jednoduché pražce ocelové válcované soustavy A Poznámka: 1. V cenách jsou započteny náklady za obtížnost demontáže v ose koleje.</t>
  </si>
  <si>
    <t>549</t>
  </si>
  <si>
    <t>5911707025</t>
  </si>
  <si>
    <t>Demontáž pojistných úhelníků na mostech tvar S49, T, A</t>
  </si>
  <si>
    <t>-1014996570</t>
  </si>
  <si>
    <t>Demontáž pojistných úhelníků na mostech tvar S49, T, A Poznámka: 1. V cenách jsou započteny náklady na demontáž, manipulaci a naložení na dopravní prostředek nebo uložení mimo most.</t>
  </si>
  <si>
    <t>Poznámka k položce:_x000D_
Úhelník=m</t>
  </si>
  <si>
    <t>5911709025</t>
  </si>
  <si>
    <t>Montáž pojistných úhelníků na mostech tvar S49, T, A</t>
  </si>
  <si>
    <t>810428357</t>
  </si>
  <si>
    <t>Montáž pojistných úhelníků na mostech tvar S49, T, A Poznámka: 1. V cenách jsou započteny náklady na montáž, vrtání otvorů pro vrtule. 2. V cenách nejsou obsaženy náklady na dodávku materiálu.</t>
  </si>
  <si>
    <t>551</t>
  </si>
  <si>
    <t>5912020040</t>
  </si>
  <si>
    <t>Demontáž návěstidla rychlostníku</t>
  </si>
  <si>
    <t>1743276058</t>
  </si>
  <si>
    <t>Demontáž návěstidla rychlostníku Poznámka: 1. V cenách jsou započteny náklady na demontáž návěstidla a naložení na dopravní prostředek.</t>
  </si>
  <si>
    <t>Poznámka k položce:_x000D_
Návěstidlo=kus</t>
  </si>
  <si>
    <t>5912020050</t>
  </si>
  <si>
    <t>Demontáž návěstidla sklonovníku</t>
  </si>
  <si>
    <t>-1022756246</t>
  </si>
  <si>
    <t>Demontáž návěstidla sklonovníku Poznámka: 1. V cenách jsou započteny náklady na demontáž návěstidla a naložení na dopravní prostředek.</t>
  </si>
  <si>
    <t>553</t>
  </si>
  <si>
    <t>5912045040</t>
  </si>
  <si>
    <t>Montáž návěstidla včetně sloupku a patky rychlostníku</t>
  </si>
  <si>
    <t>1173589341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</si>
  <si>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</si>
  <si>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Poznámka k položce:_x000D_
Návěstidlo+sloupek+patka=kus</t>
  </si>
  <si>
    <t>5912045050</t>
  </si>
  <si>
    <t>Montáž návěstidla včetně sloupku a patky sklonovníku</t>
  </si>
  <si>
    <t>-2072868992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</si>
  <si>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</si>
  <si>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555</t>
  </si>
  <si>
    <t>5912050120</t>
  </si>
  <si>
    <t>Staničení demontáž hektometrovníku</t>
  </si>
  <si>
    <t>886</t>
  </si>
  <si>
    <t>Staničení demontáž hektometrovníku Poznámka: 1. V cenách jsou započteny náklady na zemní práce a výměnu, demontáž nebo montáž staničení. 2. V cenách nejsou obsaženy náklady na dodávku materiálu.</t>
  </si>
  <si>
    <t>5912050220</t>
  </si>
  <si>
    <t>Staničení montáž hektometrovníku</t>
  </si>
  <si>
    <t>888</t>
  </si>
  <si>
    <t>Staničení montáž hektometrovníku Poznámka: 1. V cenách jsou započteny náklady na zemní práce a výměnu, demontáž nebo montáž staničení. 2. V cenách nejsou obsaženy náklady na dodávku materiálu.</t>
  </si>
  <si>
    <t>557</t>
  </si>
  <si>
    <t>5912075020</t>
  </si>
  <si>
    <t>Demontáž magnetických bodů pro měřicí vůz (MV)</t>
  </si>
  <si>
    <t>894</t>
  </si>
  <si>
    <t>Demontáž magnetických bodů pro měřicí vůz (MV) Poznámka: 1. V cenách jsou započteny náklady demontáž magnetických bodů včetně manipulace s kameniva.</t>
  </si>
  <si>
    <t>Poznámka k položce:_x000D_
Magnetický bod=kus</t>
  </si>
  <si>
    <t>5912080020</t>
  </si>
  <si>
    <t>Montáž magnetických bodů pro měřicí vůz (MV)</t>
  </si>
  <si>
    <t>896</t>
  </si>
  <si>
    <t>Montáž magnetických bodů pro měřicí vůz (MV) Poznámka: 1. V cenách jsou započteny náklady montáž magnetických bodů včetně manipulace s kamenivem. 2. V cenách nejsou obsaženy náklady na dodávku materiálu.</t>
  </si>
  <si>
    <t>559</t>
  </si>
  <si>
    <t>5913005010</t>
  </si>
  <si>
    <t>Vyčištění železničního přejezdu od nánosu žlábek</t>
  </si>
  <si>
    <t>898</t>
  </si>
  <si>
    <t>Vyčištění železničního přejezdu od nánosu žlábek Poznámka: 1. V cenách jsou započteny náklady na vyčištění a uložení výzisku na terén nebo naložení na dopravní prostředek.</t>
  </si>
  <si>
    <t>5913010010</t>
  </si>
  <si>
    <t>Oprava závěrné zídky železničního přejezdu vyrovnání podkladní vrstvy do 5 cm</t>
  </si>
  <si>
    <t>900</t>
  </si>
  <si>
    <t>Oprava závěrné zídky železničního přejezdu vyrovnání podkladní vrstvy do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</si>
  <si>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561</t>
  </si>
  <si>
    <t>5913010020</t>
  </si>
  <si>
    <t>Oprava závěrné zídky železničního přejezdu vyrovnání podkladní vrstvy přes 5 cm</t>
  </si>
  <si>
    <t>902</t>
  </si>
  <si>
    <t>Oprava závěrné zídky železničního přejezdu vyrovnání podkladní vrstvy přes 5 cm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</si>
  <si>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5913025010</t>
  </si>
  <si>
    <t>Demontáž dílů přejezdu celopryžového v koleji vnější panel</t>
  </si>
  <si>
    <t>904</t>
  </si>
  <si>
    <t>Demontáž dílů přejezdu celopryžového v koleji vnější panel Poznámka: 1. V cenách jsou započteny náklady na demontáž a naložení dílů na dopravní prostředek.</t>
  </si>
  <si>
    <t>563</t>
  </si>
  <si>
    <t>5913025020</t>
  </si>
  <si>
    <t>Demontáž dílů přejezdu celopryžového v koleji vnitřní panel</t>
  </si>
  <si>
    <t>906</t>
  </si>
  <si>
    <t>Demontáž dílů přejezdu celopryžového v koleji vnitřní panel Poznámka: 1. V cenách jsou započteny náklady na demontáž a naložení dílů na dopravní prostředek.</t>
  </si>
  <si>
    <t>5913025030</t>
  </si>
  <si>
    <t>Demontáž dílů přejezdu celopryžového v koleji náběhový klín</t>
  </si>
  <si>
    <t>908</t>
  </si>
  <si>
    <t>Demontáž dílů přejezdu celopryžového v koleji náběhový klín Poznámka: 1. V cenách jsou započteny náklady na demontáž a naložení dílů na dopravní prostředek.</t>
  </si>
  <si>
    <t>565</t>
  </si>
  <si>
    <t>5913025080</t>
  </si>
  <si>
    <t>Demontáž dílů přejezdu celopryžového v koleji rektifikace</t>
  </si>
  <si>
    <t>910</t>
  </si>
  <si>
    <t>Demontáž dílů přejezdu celopryžového v koleji rektifikace Poznámka: 1. V cenách jsou započteny náklady na demontáž a naložení dílů na dopravní prostředek.</t>
  </si>
  <si>
    <t>5913030010</t>
  </si>
  <si>
    <t>Montáž dílů přejezdu celopryžového v koleji vnější panel</t>
  </si>
  <si>
    <t>912</t>
  </si>
  <si>
    <t>Montáž dílů přejezdu celopryžového v koleji vnější panel Poznámka: 1. V cenách jsou započteny náklady na montáž dílů. 2. V cenách nejsou obsaženy náklady na dodávku materiálu.</t>
  </si>
  <si>
    <t>567</t>
  </si>
  <si>
    <t>5913030020</t>
  </si>
  <si>
    <t>Montáž dílů přejezdu celopryžového v koleji vnitřní panel</t>
  </si>
  <si>
    <t>914</t>
  </si>
  <si>
    <t>Montáž dílů přejezdu celopryžového v koleji vnitřní panel Poznámka: 1. V cenách jsou započteny náklady na montáž dílů. 2. V cenách nejsou obsaženy náklady na dodávku materiálu.</t>
  </si>
  <si>
    <t>5913030030</t>
  </si>
  <si>
    <t>Montáž dílů přejezdu celopryžového v koleji náběhový klín</t>
  </si>
  <si>
    <t>916</t>
  </si>
  <si>
    <t>Montáž dílů přejezdu celopryžového v koleji náběhový klín Poznámka: 1. V cenách jsou započteny náklady na montáž dílů. 2. V cenách nejsou obsaženy náklady na dodávku materiálu.</t>
  </si>
  <si>
    <t>569</t>
  </si>
  <si>
    <t>5913030080</t>
  </si>
  <si>
    <t>Montáž dílů přejezdu celopryžového v koleji rektifikace</t>
  </si>
  <si>
    <t>918</t>
  </si>
  <si>
    <t>Montáž dílů přejezdu celopryžového v koleji rektifikace Poznámka: 1. V cenách jsou započteny náklady na montáž dílů. 2. V cenách nejsou obsaženy náklady na dodávku materiálu.</t>
  </si>
  <si>
    <t>5913035010</t>
  </si>
  <si>
    <t>Demontáž celopryžové přejezdové konstrukce málo zatížené v koleji část vnější a vnitřní bez závěrných zídek</t>
  </si>
  <si>
    <t>920</t>
  </si>
  <si>
    <t>Demontáž celopryžové přejezdové konstrukce málo zatížené v koleji část vnější a vnitřní bez závěrných zídek Poznámka: 1. V cenách jsou započteny náklady na demontáž konstrukce, naložení na dopravní prostředek.</t>
  </si>
  <si>
    <t>571</t>
  </si>
  <si>
    <t>5913035020</t>
  </si>
  <si>
    <t>Demontáž celopryžové přejezdové konstrukce málo zatížené v koleji část vnitřní</t>
  </si>
  <si>
    <t>922</t>
  </si>
  <si>
    <t>Demontáž celopryžové přejezdové konstrukce málo zatížené v koleji část vnitřní Poznámka: 1. V cenách jsou započteny náklady na demontáž konstrukce, naložení na dopravní prostředek.</t>
  </si>
  <si>
    <t>5913035030</t>
  </si>
  <si>
    <t>Demontáž celopryžové přejezdové konstrukce málo zatížené v koleji část vnější a vnitřní včetně závěrných zídek</t>
  </si>
  <si>
    <t>924</t>
  </si>
  <si>
    <t>Demontáž celopryžové přejezdové konstrukce málo zatížené v koleji část vnější a vnitřní včetně závěrných zídek Poznámka: 1. V cenách jsou započteny náklady na demontáž konstrukce, naložení na dopravní prostředek.</t>
  </si>
  <si>
    <t>573</t>
  </si>
  <si>
    <t>5913035210</t>
  </si>
  <si>
    <t>Demontáž celopryžové přejezdové konstrukce silně zatížené v koleji část vnější a vnitřní bez závěrných zídek</t>
  </si>
  <si>
    <t>926</t>
  </si>
  <si>
    <t>Demontáž celopryžové přejezdové konstrukce silně zatížené v koleji část vnější a vnitřní bez závěrných zídek Poznámka: 1. V cenách jsou započteny náklady na demontáž konstrukce, naložení na dopravní prostředek.</t>
  </si>
  <si>
    <t>5913035220</t>
  </si>
  <si>
    <t>Demontáž celopryžové přejezdové konstrukce silně zatížené v koleji část vnitřní</t>
  </si>
  <si>
    <t>928</t>
  </si>
  <si>
    <t>Demontáž celopryžové přejezdové konstrukce silně zatížené v koleji část vnitřní Poznámka: 1. V cenách jsou započteny náklady na demontáž konstrukce, naložení na dopravní prostředek.</t>
  </si>
  <si>
    <t>575</t>
  </si>
  <si>
    <t>5913035230</t>
  </si>
  <si>
    <t>Demontáž celopryžové přejezdové konstrukce silně zatížené v koleji část vnější a vnitřní včetně závěrných zídek</t>
  </si>
  <si>
    <t>930</t>
  </si>
  <si>
    <t>Demontáž celopryžové přejezdové konstrukce silně zatížené v koleji část vnější a vnitřní včetně závěrných zídek Poznámka: 1. V cenách jsou započteny náklady na demontáž konstrukce, naložení na dopravní prostředek.</t>
  </si>
  <si>
    <t>5913040010</t>
  </si>
  <si>
    <t>Montáž celopryžové přejezdové konstrukce málo zatížené v koleji část vnější a vnitřní bez závěrných zídek</t>
  </si>
  <si>
    <t>932</t>
  </si>
  <si>
    <t>Montáž celopryžové přejezdové konstrukce málo zatížené v koleji část vnější a vnitřní bez závěrných zídek Poznámka: 1. V cenách jsou započteny náklady na montáž konstrukce. 2. V cenách nejsou obsaženy náklady na dodávku materiálu.</t>
  </si>
  <si>
    <t>577</t>
  </si>
  <si>
    <t>5913040020</t>
  </si>
  <si>
    <t>Montáž celopryžové přejezdové konstrukce málo zatížené v koleji část vnitřní</t>
  </si>
  <si>
    <t>934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</si>
  <si>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</si>
  <si>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5913040030</t>
  </si>
  <si>
    <t>Montáž celopryžové přejezdové konstrukce málo zatížené v koleji část vnější a vnitřní včetně závěrných zídek</t>
  </si>
  <si>
    <t>936</t>
  </si>
  <si>
    <t>Montáž celopryžové přejezdové konstrukce málo zatížené v koleji část vnější a vnitřní včetně závěrných zídek Poznámka: 1. V cenách jsou započteny náklady na montáž konstrukce. 2. V cenách nejsou obsaženy náklady na dodávku materiálu.</t>
  </si>
  <si>
    <t>579</t>
  </si>
  <si>
    <t>5913040210</t>
  </si>
  <si>
    <t>Montáž celopryžové přejezdové konstrukce silně zatížené v koleji část vnější a vnitřní bez závěrných zídek</t>
  </si>
  <si>
    <t>938</t>
  </si>
  <si>
    <t>Montáž celopryžové přejezdové konstrukce silně zatížené v koleji část vnější a vnitřní bez závěrných zídek Poznámka: 1. V cenách jsou započteny náklady na montáž konstrukce. 2. V cenách nejsou obsaženy náklady na dodávku materiálu.</t>
  </si>
  <si>
    <t>5913040220</t>
  </si>
  <si>
    <t>Montáž celopryžové přejezdové konstrukce silně zatížené v koleji část vnitřní</t>
  </si>
  <si>
    <t>940</t>
  </si>
  <si>
    <t>Montáž celopryžové přejezdové konstrukce silně zatížené v koleji část vnitřní Poznámka: 1. V cenách jsou započteny náklady na montáž konstrukce. 2. V cenách nejsou obsaženy náklady na dodávku materiálu.</t>
  </si>
  <si>
    <t>581</t>
  </si>
  <si>
    <t>5913040230</t>
  </si>
  <si>
    <t>Montáž celopryžové přejezdové konstrukce silně zatížené v koleji část vnější a vnitřní včetně závěrných zídek</t>
  </si>
  <si>
    <t>942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</si>
  <si>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</si>
  <si>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5913045010</t>
  </si>
  <si>
    <t>Demontáž závěrné zídky pro celopryžové přejezdové konstrukce betonové</t>
  </si>
  <si>
    <t>944</t>
  </si>
  <si>
    <t>Demontáž závěrné zídky pro celopryžové přejezdové konstrukce betonové Poznámka: 1. V cenách jsou započteny náklady na demontáž asfaltobetonu, zídky, podkladního dílu, úpravu terénu a naložení na dopravní prostředek. 2. V cenách nejsou obsaženy náklady na odřezání asfaltobetonu.</t>
  </si>
  <si>
    <t>583</t>
  </si>
  <si>
    <t>5913050010</t>
  </si>
  <si>
    <t>Montáž závěrné zídky pro celopryžové přejezdové konstrukce betonové</t>
  </si>
  <si>
    <t>946</t>
  </si>
  <si>
    <t>Montáž závěrné zídky pro celopryžové přejezdové konstrukce betonové Poznámka: 1. V cenách jsou započteny náklady na zemní práce, montáž podkladního dílu a zídky. 2. V cenách nejsou obsaženy náklady na dodávku materiálu.</t>
  </si>
  <si>
    <t>5913060010</t>
  </si>
  <si>
    <t>Demontáž dílů betonové přejezdové konstrukce vnějšího panelu</t>
  </si>
  <si>
    <t>948</t>
  </si>
  <si>
    <t>Demontáž dílů betonové přejezdové konstrukce vnějšího panelu Poznámka: 1. V cenách jsou započteny náklady na demontáž konstrukce a naložení na dopravní prostředek.</t>
  </si>
  <si>
    <t>585</t>
  </si>
  <si>
    <t>5913060020</t>
  </si>
  <si>
    <t>Demontáž dílů betonové přejezdové konstrukce vnitřního panelu</t>
  </si>
  <si>
    <t>950</t>
  </si>
  <si>
    <t>Demontáž dílů betonové přejezdové konstrukce vnitřního panelu Poznámka: 1. V cenách jsou započteny náklady na demontáž konstrukce a naložení na dopravní prostředek.</t>
  </si>
  <si>
    <t>5913060030</t>
  </si>
  <si>
    <t>Demontáž dílů betonové přejezdové konstrukce náběhového klínu</t>
  </si>
  <si>
    <t>952</t>
  </si>
  <si>
    <t>Demontáž dílů betonové přejezdové konstrukce náběhového klínu Poznámka: 1. V cenách jsou započteny náklady na demontáž konstrukce a naložení na dopravní prostředek.</t>
  </si>
  <si>
    <t>587</t>
  </si>
  <si>
    <t>5913060050</t>
  </si>
  <si>
    <t>Demontáž dílů betonové přejezdové konstrukce rektifikačního zařízení</t>
  </si>
  <si>
    <t>954</t>
  </si>
  <si>
    <t>Demontáž dílů betonové přejezdové konstrukce rektifikačního zařízení Poznámka: 1. V cenách jsou započteny náklady na demontáž konstrukce a naložení na dopravní prostředek.</t>
  </si>
  <si>
    <t>5913065010</t>
  </si>
  <si>
    <t>Montáž dílů betonové přejezdové konstrukce v koleji vnějšího panelu</t>
  </si>
  <si>
    <t>956</t>
  </si>
  <si>
    <t>Montáž dílů betonové přejezdové konstrukce v koleji vnějšího panelu Poznámka: 1. V cenách jsou započteny náklady na montáž dílů. 2. V cenách nejsou obsaženy náklady na dodávku materiálu.</t>
  </si>
  <si>
    <t>589</t>
  </si>
  <si>
    <t>5913065020</t>
  </si>
  <si>
    <t>Montáž dílů betonové přejezdové konstrukce v koleji vnitřního panelu</t>
  </si>
  <si>
    <t>958</t>
  </si>
  <si>
    <t>Montáž dílů betonové přejezdové konstrukce v koleji vnitřního panelu Poznámka: 1. V cenách jsou započteny náklady na montáž dílů. 2. V cenách nejsou obsaženy náklady na dodávku materiálu.</t>
  </si>
  <si>
    <t>5913065030</t>
  </si>
  <si>
    <t>Montáž dílů betonové přejezdové konstrukce v koleji náběhového klínu</t>
  </si>
  <si>
    <t>960</t>
  </si>
  <si>
    <t>Montáž dílů betonové přejezdové konstrukce v koleji náběhového klínu Poznámka: 1. V cenách jsou započteny náklady na montáž dílů. 2. V cenách nejsou obsaženy náklady na dodávku materiálu.</t>
  </si>
  <si>
    <t>591</t>
  </si>
  <si>
    <t>5913065050</t>
  </si>
  <si>
    <t>Montáž dílů betonové přejezdové konstrukce v koleji rektifikačního zařízení</t>
  </si>
  <si>
    <t>962</t>
  </si>
  <si>
    <t>Montáž dílů betonové přejezdové konstrukce v koleji rektifikačního zařízení Poznámka: 1. V cenách jsou započteny náklady na montáž dílů. 2. V cenách nejsou obsaženy náklady na dodávku materiálu.</t>
  </si>
  <si>
    <t>5913070010</t>
  </si>
  <si>
    <t>Demontáž betonové přejezdové konstrukce část vnější a vnitřní bez závěrných zídek</t>
  </si>
  <si>
    <t>964</t>
  </si>
  <si>
    <t>Demontáž betonové přejezdové konstrukce část vnější a vnitřní bez závěrných zídek Poznámka: 1. V cenách jsou započteny náklady na demontáž konstrukce a naložení na dopravní prostředek.</t>
  </si>
  <si>
    <t>593</t>
  </si>
  <si>
    <t>5913070020</t>
  </si>
  <si>
    <t>Demontáž betonové přejezdové konstrukce část vnitřní</t>
  </si>
  <si>
    <t>966</t>
  </si>
  <si>
    <t>Demontáž betonové přejezdové konstrukce část vnitřní Poznámka: 1. V cenách jsou započteny náklady na demontáž konstrukce a naložení na dopravní prostředek.</t>
  </si>
  <si>
    <t>5913070030</t>
  </si>
  <si>
    <t>Demontáž betonové přejezdové konstrukce část vnější a vnitřní včetně závěrných zídek</t>
  </si>
  <si>
    <t>968</t>
  </si>
  <si>
    <t>Demontáž betonové přejezdové konstrukce část vnější a vnitřní včetně závěrných zídek Poznámka: 1. V cenách jsou započteny náklady na demontáž konstrukce a naložení na dopravní prostředek.</t>
  </si>
  <si>
    <t>595</t>
  </si>
  <si>
    <t>5913075010</t>
  </si>
  <si>
    <t>Montáž betonové přejezdové konstrukce část vnější a vnitřní bez závěrných zídek</t>
  </si>
  <si>
    <t>970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</si>
  <si>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</si>
  <si>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5913075020</t>
  </si>
  <si>
    <t>Montáž betonové přejezdové konstrukce část vnitřní</t>
  </si>
  <si>
    <t>972</t>
  </si>
  <si>
    <t>Montáž betonové přejezdové konstrukce část vnitřní Poznámka: 1. V cenách jsou započteny náklady na montáž konstrukce. 2. V cenách nejsou obsaženy náklady na dodávku materiálu.</t>
  </si>
  <si>
    <t>597</t>
  </si>
  <si>
    <t>5913075030</t>
  </si>
  <si>
    <t>Montáž betonové přejezdové konstrukce část vnější a vnitřní včetně závěrných zídek</t>
  </si>
  <si>
    <t>974</t>
  </si>
  <si>
    <t>Montáž betonové přejezdové konstrukce část vnější a vnitřní včetně závěrných zídek Poznámka: 1. V cenách jsou započteny náklady na montáž konstrukce. 2. V cenách nejsou obsaženy náklady na dodávku materiálu.</t>
  </si>
  <si>
    <t>5913080010</t>
  </si>
  <si>
    <t>Demontáž závěrné zídky betonové přejezdové konstrukce</t>
  </si>
  <si>
    <t>976</t>
  </si>
  <si>
    <t>Demontáž závěrné zídky betonové přejezdové konstrukce Poznámka: 1. V cenách jsou započteny náklady na demontáž zídky, podkladního dílu, naložení na dopravní prostředek a úpravu terénu.</t>
  </si>
  <si>
    <t>599</t>
  </si>
  <si>
    <t>5913085010</t>
  </si>
  <si>
    <t>Montáž závěrné zídky betonové přejezdové konstrukce</t>
  </si>
  <si>
    <t>978</t>
  </si>
  <si>
    <t>Montáž závěrné zídky betonové přejezdové konstrukce Poznámka: 1. V cenách jsou započteny náklady na zemní práce, montáž podkladního betonu, dílu a zídky. 2. V cenách nejsou obsaženy náklady na dodávku materiálu.</t>
  </si>
  <si>
    <t>600</t>
  </si>
  <si>
    <t>5913105010</t>
  </si>
  <si>
    <t>Demontáž zádlažbové přejezdové konstrukce část vnější a vnitřní bez závěrných zídek</t>
  </si>
  <si>
    <t>980</t>
  </si>
  <si>
    <t>Demontáž zádlažbové přejezdové konstrukce část vnější a vnitřní bez závěrných zídek Poznámka: 1. V cenách jsou započteny náklady na demontáž konstrukce a naložení na dopravní prostředek.</t>
  </si>
  <si>
    <t>601</t>
  </si>
  <si>
    <t>5913105020</t>
  </si>
  <si>
    <t>Demontáž zádlažbové přejezdové konstrukce část vnitřní</t>
  </si>
  <si>
    <t>982</t>
  </si>
  <si>
    <t>Demontáž zádlažbové přejezdové konstrukce část vnitřní Poznámka: 1. V cenách jsou započteny náklady na demontáž konstrukce a naložení na dopravní prostředek.</t>
  </si>
  <si>
    <t>602</t>
  </si>
  <si>
    <t>5913105030</t>
  </si>
  <si>
    <t>Demontáž zádlažbové přejezdové konstrukce část vnější a vnitřní včetně závěrných zídek</t>
  </si>
  <si>
    <t>984</t>
  </si>
  <si>
    <t>Demontáž zádlažbové přejezdové konstrukce část vnější a vnitřní včetně závěrných zídek Poznámka: 1. V cenách jsou započteny náklady na demontáž konstrukce a naložení na dopravní prostředek.</t>
  </si>
  <si>
    <t>603</t>
  </si>
  <si>
    <t>5913110010</t>
  </si>
  <si>
    <t>Montáž zádlažbové přejezdové konstrukce část vnější a vnitřní bez závěrných zídek</t>
  </si>
  <si>
    <t>986</t>
  </si>
  <si>
    <t>Montáž zádlažbové přejezdové konstrukce část vnější a vnitřní bez závěrných zídek Poznámka: 1. V cenách jsou započteny náklady na montáž konstrukce. 2. V cenách nejsou obsaženy náklady na dodávku materiálu.</t>
  </si>
  <si>
    <t>604</t>
  </si>
  <si>
    <t>5913110020</t>
  </si>
  <si>
    <t>Montáž zádlažbové přejezdové konstrukce část vnitřní včetně závěrných zídek</t>
  </si>
  <si>
    <t>988</t>
  </si>
  <si>
    <t>Montáž zádlažbové přejezdové konstrukce část vnitřní včetně závěrných zídek Poznámka: 1. V cenách jsou započteny náklady na montáž konstrukce. 2. V cenách nejsou obsaženy náklady na dodávku materiálu.</t>
  </si>
  <si>
    <t>605</t>
  </si>
  <si>
    <t>5913110030</t>
  </si>
  <si>
    <t>Montáž zádlažbové přejezdové konstrukce část vnější a vnitřní včetně závěrných zídek</t>
  </si>
  <si>
    <t>990</t>
  </si>
  <si>
    <t>Montáž zádlažbové přejezdové konstrukce část vnější a vnitřní včetně závěrných zídek Poznámka: 1. V cenách jsou započteny náklady na montáž konstrukce. 2. V cenách nejsou obsaženy náklady na dodávku materiálu.</t>
  </si>
  <si>
    <t>606</t>
  </si>
  <si>
    <t>5913130010</t>
  </si>
  <si>
    <t>Demontáž dílů přejezdové konstrukce se silničními panely vnější ochranný trámec</t>
  </si>
  <si>
    <t>992</t>
  </si>
  <si>
    <t>Demontáž dílů přejezdové konstrukce se silničními panely vnější ochranný trámec Poznámka: 1. V cenách jsou započteny náklady na demontáž a naložení na dopravní prostředek.</t>
  </si>
  <si>
    <t>607</t>
  </si>
  <si>
    <t>5913130020</t>
  </si>
  <si>
    <t>Demontáž dílů přejezdové konstrukce se silničními panely vnitřní ochranný trámec</t>
  </si>
  <si>
    <t>994</t>
  </si>
  <si>
    <t>Demontáž dílů přejezdové konstrukce se silničními panely vnitřní ochranný trámec Poznámka: 1. V cenách jsou započteny náklady na demontáž a naložení na dopravní prostředek.</t>
  </si>
  <si>
    <t>608</t>
  </si>
  <si>
    <t>5913130030</t>
  </si>
  <si>
    <t>Demontáž dílů přejezdové konstrukce se silničními panely panel</t>
  </si>
  <si>
    <t>996</t>
  </si>
  <si>
    <t>Demontáž dílů přejezdové konstrukce se silničními panely panel Poznámka: 1. V cenách jsou započteny náklady na demontáž a naložení na dopravní prostředek.</t>
  </si>
  <si>
    <t>609</t>
  </si>
  <si>
    <t>5913130040</t>
  </si>
  <si>
    <t>Demontáž dílů přejezdové konstrukce se silničními panely náběhový klín</t>
  </si>
  <si>
    <t>998</t>
  </si>
  <si>
    <t>Demontáž dílů přejezdové konstrukce se silničními panely náběhový klín Poznámka: 1. V cenách jsou započteny náklady na demontáž a naložení na dopravní prostředek.</t>
  </si>
  <si>
    <t>610</t>
  </si>
  <si>
    <t>5913135010</t>
  </si>
  <si>
    <t>Montáž dílů přejezdové konstrukce se silničními panely vnější ochranný trámec</t>
  </si>
  <si>
    <t>1000</t>
  </si>
  <si>
    <t>Montáž dílů přejezdové konstrukce se silničními panely vnější ochranný trámec Poznámka: 1. V cenách jsou započteny náklady na montáž dílů. 2. V cenách nejsou obsaženy náklady na dodávku materiálu.</t>
  </si>
  <si>
    <t>611</t>
  </si>
  <si>
    <t>5913135020</t>
  </si>
  <si>
    <t>Montáž dílů přejezdové konstrukce se silničními panely vnitřní ochranný trámec</t>
  </si>
  <si>
    <t>1002</t>
  </si>
  <si>
    <t>Montáž dílů přejezdové konstrukce se silničními panely vnitřní ochranný trámec Poznámka: 1. V cenách jsou započteny náklady na montáž dílů. 2. V cenách nejsou obsaženy náklady na dodávku materiálu.</t>
  </si>
  <si>
    <t>612</t>
  </si>
  <si>
    <t>5913135030</t>
  </si>
  <si>
    <t>Montáž dílů přejezdové konstrukce se silničními panely panel</t>
  </si>
  <si>
    <t>1004</t>
  </si>
  <si>
    <t>Montáž dílů přejezdové konstrukce se silničními panely panel Poznámka: 1. V cenách jsou započteny náklady na montáž dílů. 2. V cenách nejsou obsaženy náklady na dodávku materiálu.</t>
  </si>
  <si>
    <t>613</t>
  </si>
  <si>
    <t>5913135040</t>
  </si>
  <si>
    <t>Montáž dílů přejezdové konstrukce se silničními panely náběhový klín</t>
  </si>
  <si>
    <t>1006</t>
  </si>
  <si>
    <t>Montáž dílů přejezdové konstrukce se silničními panely náběhový klín Poznámka: 1. V cenách jsou započteny náklady na montáž dílů. 2. V cenách nejsou obsaženy náklady na dodávku materiálu.</t>
  </si>
  <si>
    <t>614</t>
  </si>
  <si>
    <t>5913185110</t>
  </si>
  <si>
    <t>Výměna dřevěných dílů přechodu fošna</t>
  </si>
  <si>
    <t>1008</t>
  </si>
  <si>
    <t>Výměna dřevěných dílů přechodu fošna Poznámka: 1. V cenách jsou započteny náklady na demontáž, výměnu a montáž. 2. V cenách nejsou obsaženy náklady na dodávku materiálu.</t>
  </si>
  <si>
    <t>615</t>
  </si>
  <si>
    <t>5913185120</t>
  </si>
  <si>
    <t>Výměna dřevěných dílů přechodu trámek</t>
  </si>
  <si>
    <t>1010</t>
  </si>
  <si>
    <t>Výměna dřevěných dílů přechodu trámek Poznámka: 1. V cenách jsou započteny náklady na demontáž, výměnu a montáž. 2. V cenách nejsou obsaženy náklady na dodávku materiálu.</t>
  </si>
  <si>
    <t>616</t>
  </si>
  <si>
    <t>5913200010</t>
  </si>
  <si>
    <t>Demontáž dřevěné konstrukce přejezdu část vnější a vnitřní</t>
  </si>
  <si>
    <t>1012</t>
  </si>
  <si>
    <t>Demontáž dřevěné konstrukce přejezdu část vnější a vnitřní Poznámka: 1. V cenách jsou započteny náklady na demontáž a naložení na dopravní prostředek.</t>
  </si>
  <si>
    <t>617</t>
  </si>
  <si>
    <t>5913200020</t>
  </si>
  <si>
    <t>Demontáž dřevěné konstrukce přejezdu část vnitřní</t>
  </si>
  <si>
    <t>1014</t>
  </si>
  <si>
    <t>Demontáž dřevěné konstrukce přejezdu část vnitřní Poznámka: 1. V cenách jsou započteny náklady na demontáž a naložení na dopravní prostředek.</t>
  </si>
  <si>
    <t>618</t>
  </si>
  <si>
    <t>5913200110</t>
  </si>
  <si>
    <t>Demontáž dřevěné konstrukce přechodu část vnější a vnitřní</t>
  </si>
  <si>
    <t>1016</t>
  </si>
  <si>
    <t>Demontáž dřevěné konstrukce přechodu část vnější a vnitřní Poznámka: 1. V cenách jsou započteny náklady na demontáž a naložení na dopravní prostředek.</t>
  </si>
  <si>
    <t>619</t>
  </si>
  <si>
    <t>5913200120</t>
  </si>
  <si>
    <t>Demontáž dřevěné konstrukce přechodu část vnitřní</t>
  </si>
  <si>
    <t>1018</t>
  </si>
  <si>
    <t>Demontáž dřevěné konstrukce přechodu část vnitřní Poznámka: 1. V cenách jsou započteny náklady na demontáž a naložení na dopravní prostředek.</t>
  </si>
  <si>
    <t>620</t>
  </si>
  <si>
    <t>5913205010</t>
  </si>
  <si>
    <t>Montáž dřevěné konstrukce přejezdu část vnější a vnitřní</t>
  </si>
  <si>
    <t>1020</t>
  </si>
  <si>
    <t>Montáž dřevěné konstrukce přejezdu část vnější a vnitřní Poznámka: 1. V cenách jsou započteny náklady na montáž a manipulaci. 2. V cenách nejsou obsaženy náklady na dodávku materiálu.</t>
  </si>
  <si>
    <t>621</t>
  </si>
  <si>
    <t>5913205020</t>
  </si>
  <si>
    <t>Montáž dřevěné konstrukce přejezdu část vnitřní</t>
  </si>
  <si>
    <t>1022</t>
  </si>
  <si>
    <t>Montáž dřevěné konstrukce přejezdu část vnitřní Poznámka: 1. V cenách jsou započteny náklady na montáž a manipulaci. 2. V cenách nejsou obsaženy náklady na dodávku materiálu.</t>
  </si>
  <si>
    <t>622</t>
  </si>
  <si>
    <t>5913205110</t>
  </si>
  <si>
    <t>Montáž dřevěné konstrukce přechodu část vnější a vnitřní</t>
  </si>
  <si>
    <t>1024</t>
  </si>
  <si>
    <t>Montáž dřevěné konstrukce přechodu část vnější a vnitřní Poznámka: 1. V cenách jsou započteny náklady na montáž a manipulaci. 2. V cenách nejsou obsaženy náklady na dodávku materiálu.</t>
  </si>
  <si>
    <t>623</t>
  </si>
  <si>
    <t>5913205120</t>
  </si>
  <si>
    <t>Montáž dřevěné konstrukce přechodu část vnitřní</t>
  </si>
  <si>
    <t>1026</t>
  </si>
  <si>
    <t>Montáž dřevěné konstrukce přechodu část vnitřní Poznámka: 1. V cenách jsou započteny náklady na montáž a manipulaci. 2. V cenách nejsou obsaženy náklady na dodávku materiálu.</t>
  </si>
  <si>
    <t>624</t>
  </si>
  <si>
    <t>5913215020</t>
  </si>
  <si>
    <t>Demontáž kolejnicových dílů přejezdu ochranná kolejnice</t>
  </si>
  <si>
    <t>1028</t>
  </si>
  <si>
    <t>Demontáž kolejnicových dílů přejezdu ochranná kolejnice Poznámka: 1. V cenách jsou započteny náklady na demontáž a naložení na dopravní prostředek.</t>
  </si>
  <si>
    <t>625</t>
  </si>
  <si>
    <t>5913215030</t>
  </si>
  <si>
    <t>Demontáž kolejnicových dílů přejezdu výplň profilu žlábku</t>
  </si>
  <si>
    <t>1030</t>
  </si>
  <si>
    <t>Demontáž kolejnicových dílů přejezdu výplň profilu žlábku Poznámka: 1. V cenách jsou započteny náklady na demontáž a naložení na dopravní prostředek.</t>
  </si>
  <si>
    <t>626</t>
  </si>
  <si>
    <t>5913220020</t>
  </si>
  <si>
    <t>Montáž kolejnicových dílů přejezdu ochranná kolejnice</t>
  </si>
  <si>
    <t>1032</t>
  </si>
  <si>
    <t>Montáž kolejnicových dílů přejezdu ochranná kolejnice Poznámka: 1. V cenách jsou započteny náklady na montáž a manipulaci. 2. V cenách nejsou obsaženy náklady na dodávku materiálu.</t>
  </si>
  <si>
    <t>627</t>
  </si>
  <si>
    <t>5913220030</t>
  </si>
  <si>
    <t>Montáž kolejnicových dílů přejezdu výplň profilu žlábku</t>
  </si>
  <si>
    <t>1034</t>
  </si>
  <si>
    <t>Montáž kolejnicových dílů přejezdu výplň profilu žlábku Poznámka: 1. V cenách jsou započteny náklady na montáž a manipulaci. 2. V cenách nejsou obsaženy náklady na dodávku materiálu.</t>
  </si>
  <si>
    <t>628</t>
  </si>
  <si>
    <t>5913235010</t>
  </si>
  <si>
    <t>Dělení AB komunikace řezáním hloubky do 10 cm</t>
  </si>
  <si>
    <t>1036</t>
  </si>
  <si>
    <t>Dělení AB komunikace řezáním hloubky do 10 cm Poznámka: 1. V cenách jsou započteny náklady na provedení úkolu.</t>
  </si>
  <si>
    <t>629</t>
  </si>
  <si>
    <t>5913235020</t>
  </si>
  <si>
    <t>Dělení AB komunikace řezáním hloubky do 20 cm</t>
  </si>
  <si>
    <t>1038</t>
  </si>
  <si>
    <t>Dělení AB komunikace řezáním hloubky do 20 cm Poznámka: 1. V cenách jsou započteny náklady na provedení úkolu.</t>
  </si>
  <si>
    <t>630</t>
  </si>
  <si>
    <t>5913240010</t>
  </si>
  <si>
    <t>Odstranění AB komunikace odtěžením nebo frézováním hloubky do 10 cm</t>
  </si>
  <si>
    <t>1040</t>
  </si>
  <si>
    <t>Odstranění AB komunikace odtěžením nebo frézováním hloubky do 10 cm Poznámka: 1. V cenách jsou započteny náklady na odtěžení nebo frézování a naložení výzisku na dopravní prostředek.</t>
  </si>
  <si>
    <t>631</t>
  </si>
  <si>
    <t>5913240020</t>
  </si>
  <si>
    <t>Odstranění AB komunikace odtěžením nebo frézováním hloubky do 20 cm</t>
  </si>
  <si>
    <t>1042</t>
  </si>
  <si>
    <t>Odstranění AB komunikace odtěžením nebo frézováním hloubky do 20 cm Poznámka: 1. V cenách jsou započteny náklady na odtěžení nebo frézování a naložení výzisku na dopravní prostředek.</t>
  </si>
  <si>
    <t>632</t>
  </si>
  <si>
    <t>5913245010</t>
  </si>
  <si>
    <t>Oprava komunikace vyplněním trhlin zálivkovou hmotou</t>
  </si>
  <si>
    <t>1044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</si>
  <si>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</si>
  <si>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633</t>
  </si>
  <si>
    <t>5913245210</t>
  </si>
  <si>
    <t>Oprava komunikace vyplněním výtluků hloubky do 5 cm</t>
  </si>
  <si>
    <t>1046</t>
  </si>
  <si>
    <t>Oprava komunikace vyplněním výtluků hloubky do 5 cm Poznámka: 1. V cenách jsou započteny náklady očištění místa od nečistot, vyplnění trhlin zalitím, nerovností nebo výtluku vyplněním a zhutnění výplně. 2. V cenách nejsou obsaženy náklady na dodávku materiálu.</t>
  </si>
  <si>
    <t>634</t>
  </si>
  <si>
    <t>5913245220</t>
  </si>
  <si>
    <t>Oprava komunikace vyplněním výtluků hloubky do 10 cm</t>
  </si>
  <si>
    <t>1048</t>
  </si>
  <si>
    <t>Oprava komunikace vyplněním výtluků hloubky do 10 cm Poznámka: 1. V cenách jsou započteny náklady očištění místa od nečistot, vyplnění trhlin zalitím, nerovností nebo výtluku vyplněním a zhutnění výplně. 2. V cenách nejsou obsaženy náklady na dodávku materiálu.</t>
  </si>
  <si>
    <t>635</t>
  </si>
  <si>
    <t>5913255020</t>
  </si>
  <si>
    <t>Zřízení konstrukce vozovky asfaltobetonové s ložní a obrusnou vrstvou tloušťky do 10 cm</t>
  </si>
  <si>
    <t>1050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</si>
  <si>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</si>
  <si>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636</t>
  </si>
  <si>
    <t>5913255030</t>
  </si>
  <si>
    <t>Zřízení konstrukce vozovky asfaltobetonové s podkladní, ložní a obrusnou vrstvou tloušťky do 15 cm</t>
  </si>
  <si>
    <t>1052</t>
  </si>
  <si>
    <t>Zřízení konstrukce vozovky asfaltobetonové s podkladní, ložní a obrusnou vrstvou tloušťky do 15 cm Poznámka: 1. V cenách jsou započteny náklady na zřízení vozovky s živičným na podkladu ze stmelených vrstev a na manipulaci. 2. V cenách nejsou obsaženy náklady na dodávku materiálu.</t>
  </si>
  <si>
    <t>637</t>
  </si>
  <si>
    <t>5913255040</t>
  </si>
  <si>
    <t>Zřízení konstrukce vozovky asfaltobetonové s podkladní, ložní a obrusnou vrstvou tloušťky do 20 cm</t>
  </si>
  <si>
    <t>1054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</si>
  <si>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</si>
  <si>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638</t>
  </si>
  <si>
    <t>5913280025</t>
  </si>
  <si>
    <t>Demontáž dílů komunikace z betonových dlaždic uložení v podsypu</t>
  </si>
  <si>
    <t>1056</t>
  </si>
  <si>
    <t>Demontáž dílů komunikace z betonových dlaždic uložení v podsypu Poznámka: 1. V cenách jsou započteny náklady na odstranění dlažby nebo obrubníku a naložení na dopravní prostředek.</t>
  </si>
  <si>
    <t>639</t>
  </si>
  <si>
    <t>5913280035</t>
  </si>
  <si>
    <t>Demontáž dílů komunikace ze zámkové dlažby uložení v podsypu</t>
  </si>
  <si>
    <t>1058</t>
  </si>
  <si>
    <t>Demontáž dílů komunikace ze zámkové dlažby uložení v podsypu Poznámka: 1. V cenách jsou započteny náklady na odstranění dlažby nebo obrubníku a naložení na dopravní prostředek.</t>
  </si>
  <si>
    <t>5913280210</t>
  </si>
  <si>
    <t>Demontáž dílů komunikace obrubníku uložení v betonu</t>
  </si>
  <si>
    <t>1060</t>
  </si>
  <si>
    <t>Demontáž dílů komunikace obrubníku uložení v betonu Poznámka: 1. V cenách jsou započteny náklady na odstranění dlažby nebo obrubníku a naložení na dopravní prostředek.</t>
  </si>
  <si>
    <t>641</t>
  </si>
  <si>
    <t>5913285025</t>
  </si>
  <si>
    <t>Montáž dílů komunikace z betonových dlaždic uložení v podsypu</t>
  </si>
  <si>
    <t>1062</t>
  </si>
  <si>
    <t>Montáž dílů komunikace z betonových dlaždic uložení v podsypu Poznámka: 1. V cenách jsou započteny náklady na osazení dlažby nebo obrubníku. 2. V cenách nejsou obsaženy náklady na dodávku materiálu.</t>
  </si>
  <si>
    <t>5913285035</t>
  </si>
  <si>
    <t>Montáž dílů komunikace ze zámkové dlažby uložení v podsypu</t>
  </si>
  <si>
    <t>1064</t>
  </si>
  <si>
    <t>Montáž dílů komunikace ze zámkové dlažby uložení v podsypu Poznámka: 1. V cenách jsou započteny náklady na osazení dlažby nebo obrubníku. 2. V cenách nejsou obsaženy náklady na dodávku materiálu.</t>
  </si>
  <si>
    <t>643</t>
  </si>
  <si>
    <t>5913285210</t>
  </si>
  <si>
    <t>Montáž dílů komunikace obrubníku uložení v betonu</t>
  </si>
  <si>
    <t>1066</t>
  </si>
  <si>
    <t>Montáž dílů komunikace obrubníku uložení v betonu Poznámka: 1. V cenách jsou započteny náklady na osazení dlažby nebo obrubníku. 2. V cenách nejsou obsaženy náklady na dodávku materiálu.</t>
  </si>
  <si>
    <t>5913300010</t>
  </si>
  <si>
    <t>Demontáž silničních panelů komunikace dočasná</t>
  </si>
  <si>
    <t>1068</t>
  </si>
  <si>
    <t>Demontáž silničních panelů komunikace dočasná Poznámka: 1. V cenách jsou započteny náklady na odstranění panelů, úpravu plochy a naložení na dopravní prostředek.</t>
  </si>
  <si>
    <t>645</t>
  </si>
  <si>
    <t>5913305010</t>
  </si>
  <si>
    <t>Montáž silničních panelů komunikace dočasná</t>
  </si>
  <si>
    <t>1072</t>
  </si>
  <si>
    <t>Montáž silničních panelů komunikace dočasná Poznámka: 1. V cenách jsou započteny náklady na úpravu podkladní vrstvy a uložení panelů. 2. V cenách nejsou obsaženy náklady na dodávku materiálu.</t>
  </si>
  <si>
    <t>5913320040</t>
  </si>
  <si>
    <t>Oplocení dráhy montáž pletiva</t>
  </si>
  <si>
    <t>1076</t>
  </si>
  <si>
    <t>Oplocení dráhy montáž pletiva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</si>
  <si>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647</t>
  </si>
  <si>
    <t>5913320044</t>
  </si>
  <si>
    <t>Oplocení dráhy montáž sloupku včetně patky</t>
  </si>
  <si>
    <t>1078</t>
  </si>
  <si>
    <t>Oplocení dráhy montáž sloupku včetně patky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</si>
  <si>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5913335020</t>
  </si>
  <si>
    <t>Nátěr vodorovného dopravního značení souvislá čára šíře do 125 mm</t>
  </si>
  <si>
    <t>1080</t>
  </si>
  <si>
    <t>Nátěr vodorovného dopravního značení souvislá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</si>
  <si>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649</t>
  </si>
  <si>
    <t>5913335120</t>
  </si>
  <si>
    <t>Nátěr vodorovného dopravního značení přerušovaná čára šíře do 125 mm</t>
  </si>
  <si>
    <t>1082</t>
  </si>
  <si>
    <t>Nátěr vodorovného dopravního značení přerušovaná čára šíře do 125 mm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</si>
  <si>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5913410020</t>
  </si>
  <si>
    <t>Nátěr traťových značek hektometrovníku</t>
  </si>
  <si>
    <t>1084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</si>
  <si>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</si>
  <si>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651</t>
  </si>
  <si>
    <t>5913410030</t>
  </si>
  <si>
    <t>Nátěr traťových značek námezníku</t>
  </si>
  <si>
    <t>1086</t>
  </si>
  <si>
    <t>Nátěr traťových značek námezníku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</si>
  <si>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5913420030</t>
  </si>
  <si>
    <t>Nátěr výstroje dráhy jednobarevný trubky průměru 60 mm</t>
  </si>
  <si>
    <t>1088</t>
  </si>
  <si>
    <t>Nátěr výstroje dráhy jednobarevný trubky průměru 60 mm Poznámka: 1. V cenách jsou započteny náklady na očištění od starého nátěru a nečistot, provedení nového nátěru barvou schváleného typu a odstínu. 2. V cenách nejsou obsaženy náklady na dodávku materiálu.</t>
  </si>
  <si>
    <t>653</t>
  </si>
  <si>
    <t>5913420140</t>
  </si>
  <si>
    <t>Nátěr výstroje dráhy jednobarevný jeklu 60x60 mm</t>
  </si>
  <si>
    <t>1090</t>
  </si>
  <si>
    <t>Nátěr výstroje dráhy jednobarevný jeklu 60x60 mm Poznámka: 1. V cenách jsou započteny náklady na očištění od starého nátěru a nečistot, provedení nového nátěru barvou schváleného typu a odstínu. 2. V cenách nejsou obsaženy náklady na dodávku materiálu.</t>
  </si>
  <si>
    <t>5913420240</t>
  </si>
  <si>
    <t>Nátěr výstroje dráhy jednobarevný profilu L, T nebo U 60x60 mm</t>
  </si>
  <si>
    <t>1092</t>
  </si>
  <si>
    <t>Nátěr výstroje dráhy jednobarevný profilu L, T nebo U 60x60 mm Poznámka: 1. V cenách jsou započteny náklady na očištění od starého nátěru a nečistot, provedení nového nátěru barvou schváleného typu a odstínu. 2. V cenách nejsou obsaženy náklady na dodávku materiálu.</t>
  </si>
  <si>
    <t>655</t>
  </si>
  <si>
    <t>5913440020</t>
  </si>
  <si>
    <t>Nátěr vizuálně kontrastního pruhu nástupiště šíře do 125 mm</t>
  </si>
  <si>
    <t>1094</t>
  </si>
  <si>
    <t>Nátěr vizuálně kontrastního pruhu nástupiště šíře do 125 mm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</si>
  <si>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</si>
  <si>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5913440030</t>
  </si>
  <si>
    <t>Nátěr vizuálně kontrastního pruhu nástupiště šíře do 150 mm</t>
  </si>
  <si>
    <t>1096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</si>
  <si>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</si>
  <si>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657</t>
  </si>
  <si>
    <t>5914001020</t>
  </si>
  <si>
    <t>Zřízení gabionu vázaného s oky 100x50 mm o rozměru 1,0x0,5x0,5 m (0,250 m3)</t>
  </si>
  <si>
    <t>1098</t>
  </si>
  <si>
    <t>Zřízení gabionu vázaného s oky 100x50 mm o rozměru 1,0x0,5x0,5 m (0,250 m3) Poznámka: 1. V cenách jsou započteny náklady na přípravu gabionové drážky, montáž koše, vyskládání pohledových stran a vyplnění koše kamenivem. 2. V cenách nejsou započteny náklady na zemní práce a na dodávku materiálu.</t>
  </si>
  <si>
    <t>Poznámka k položce:_x000D_
Koš=kus</t>
  </si>
  <si>
    <t>5914001050</t>
  </si>
  <si>
    <t>Zřízení gabionu vázaného s oky 100x50 mm o rozměru 1,0x1,0x0,5 m (0,500 m3)</t>
  </si>
  <si>
    <t>1100</t>
  </si>
  <si>
    <t>Zřízení gabionu vázaného s oky 100x50 mm o rozměru 1,0x1,0x0,5 m (0,500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</si>
  <si>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659</t>
  </si>
  <si>
    <t>5914001060</t>
  </si>
  <si>
    <t>Zřízení gabionu vázaného s oky 100x50 mm o rozměru 1,0x1,0x1,0 m (1,000 m3)</t>
  </si>
  <si>
    <t>1102</t>
  </si>
  <si>
    <t>Zřízení gabionu vázaného s oky 100x50 mm o rozměru 1,0x1,0x1,0 m (1,000 m3) Poznámka: 1. V cenách jsou započteny náklady na přípravu gabionové drážky, montáž koše, vyskládání pohledových stran a vyplnění koše kamenivem. 2. V cenách nejsou započteny náklady na zemní práce a na dodávku materiálu.</t>
  </si>
  <si>
    <t>5914001070</t>
  </si>
  <si>
    <t>Zřízení gabionu vázaného s oky 100x50 mm o rozměru 1,5x1,0x1,0 m (1,500 m3)</t>
  </si>
  <si>
    <t>1104</t>
  </si>
  <si>
    <t>Zřízení gabionu vázaného s oky 100x50 mm o rozměru 1,5x1,0x1,0 m (1,500 m3) Poznámka: 1. V cenách jsou započteny náklady na přípravu gabionové drážky, montáž koše, vyskládání pohledových stran a vyplnění koše kamenivem. 2. V cenách nejsou započteny náklady na zemní práce a na dodávku materiálu.</t>
  </si>
  <si>
    <t>661</t>
  </si>
  <si>
    <t>5914015010</t>
  </si>
  <si>
    <t>Čištění odvodňovacích zařízení ručně příkop zpevněný</t>
  </si>
  <si>
    <t>1106</t>
  </si>
  <si>
    <t>Čištění odvodňovacích zařízení ručně příkop zpevněný Poznámka: 1. V cenách jsou započteny náklady na vyčištění od nánosu a nečistot a rozprostření výzisku na terén nebo naložení na dopravní prostředek. 2. V cenách nejsou obsaženy náklady na dopravu a skládkovné.</t>
  </si>
  <si>
    <t>5914015020</t>
  </si>
  <si>
    <t>Čištění odvodňovacích zařízení ručně příkop nezpevněný</t>
  </si>
  <si>
    <t>1108</t>
  </si>
  <si>
    <t>Čištění odvodňovacích zařízení ručně příkop nezpevněný Poznámka: 1. V cenách jsou započteny náklady na vyčištění od nánosu a nečistot a rozprostření výzisku na terén nebo naložení na dopravní prostředek. 2. V cenách nejsou obsaženy náklady na dopravu a skládkovné.</t>
  </si>
  <si>
    <t>663</t>
  </si>
  <si>
    <t>5914015030</t>
  </si>
  <si>
    <t>Čištění odvodňovacích zařízení ručně příkopová zídka bez krytu</t>
  </si>
  <si>
    <t>1110</t>
  </si>
  <si>
    <t>Čištění odvodňovacích zařízení ručně příkopová zídka bez krytu Poznámka: 1. V cenách jsou započteny náklady na vyčištění od nánosu a nečistot a rozprostření výzisku na terén nebo naložení na dopravní prostředek. 2. V cenách nejsou obsaženy náklady na dopravu a skládkovné.</t>
  </si>
  <si>
    <t>5914015040</t>
  </si>
  <si>
    <t>Čištění odvodňovacích zařízení ručně příkopová zídka s krytem</t>
  </si>
  <si>
    <t>1112</t>
  </si>
  <si>
    <t>Čištění odvodňovacích zařízení ručně příkopová zídka s krytem Poznámka: 1. V cenách jsou započteny náklady na vyčištění od nánosu a nečistot a rozprostření výzisku na terén nebo naložení na dopravní prostředek. 2. V cenách nejsou obsaženy náklady na dopravu a skládkovné.</t>
  </si>
  <si>
    <t>665</t>
  </si>
  <si>
    <t>5914015050</t>
  </si>
  <si>
    <t>Čištění odvodňovacích zařízení ručně horská vpusť</t>
  </si>
  <si>
    <t>1114</t>
  </si>
  <si>
    <t>Čištění odvodňovacích zařízení ručně horská vpusť Poznámka: 1. V cenách jsou započteny náklady na vyčištění od nánosu a nečistot a rozprostření výzisku na terén nebo naložení na dopravní prostředek. 2. V cenách nejsou obsaženy náklady na dopravu a skládkovné.</t>
  </si>
  <si>
    <t>5914015060</t>
  </si>
  <si>
    <t>Čištění odvodňovacích zařízení ručně lapač splavenin</t>
  </si>
  <si>
    <t>1116</t>
  </si>
  <si>
    <t>Čištění odvodňovacích zařízení ručně lapač splavenin Poznámka: 1. V cenách jsou započteny náklady na vyčištění od nánosu a nečistot a rozprostření výzisku na terén nebo naložení na dopravní prostředek. 2. V cenách nejsou obsaženy náklady na dopravu a skládkovné.</t>
  </si>
  <si>
    <t>667</t>
  </si>
  <si>
    <t>5914015100</t>
  </si>
  <si>
    <t>Čištění odvodňovacích zařízení ručně silniční vpusť</t>
  </si>
  <si>
    <t>1118</t>
  </si>
  <si>
    <t>Čištění odvodňovacích zařízení ručně silniční vpusť Poznámka: 1. V cenách jsou započteny náklady na vyčištění od nánosu a nečistot a rozprostření výzisku na terén nebo naložení na dopravní prostředek. 2. V cenách nejsou obsaženy náklady na dopravu a skládkovné.</t>
  </si>
  <si>
    <t>5914015110</t>
  </si>
  <si>
    <t>Čištění odvodňovacích zařízení ručně žlab s mřížkou (ekodrén)</t>
  </si>
  <si>
    <t>1120</t>
  </si>
  <si>
    <t>Čištění odvodňovacích zařízení ručně žlab s mřížkou (ekodrén) Poznámka: 1. V cenách jsou započteny náklady na vyčištění od nánosu a nečistot a rozprostření výzisku na terén nebo naložení na dopravní prostředek. 2. V cenách nejsou obsaženy náklady na dopravu a skládkovné.</t>
  </si>
  <si>
    <t>669</t>
  </si>
  <si>
    <t>5914015130</t>
  </si>
  <si>
    <t>Čištění odvodňovacích zařízení ručně prahová vpusť s mříží</t>
  </si>
  <si>
    <t>1122</t>
  </si>
  <si>
    <t>Čištění odvodňovacích zařízení ručně prahová vpusť s mříží Poznámka: 1. V cenách jsou započteny náklady na vyčištění od nánosu a nečistot a rozprostření výzisku na terén nebo naložení na dopravní prostředek. 2. V cenách nejsou obsaženy náklady na dopravu a skládkovné.</t>
  </si>
  <si>
    <t>5914020010</t>
  </si>
  <si>
    <t>Čištění otevřených odvodňovacích zařízení strojně příkop zpevněný</t>
  </si>
  <si>
    <t>1124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</si>
  <si>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</si>
  <si>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671</t>
  </si>
  <si>
    <t>5914020020</t>
  </si>
  <si>
    <t>Čištění otevřených odvodňovacích zařízení strojně příkop nezpevněný</t>
  </si>
  <si>
    <t>1126</t>
  </si>
  <si>
    <t>Čištění otevřených odvodňovacích zařízení strojně příkop nezpevněný Poznámka: 1. V cenách jsou započteny náklady na odtěžení nánosu a nečistot, rozprostření výzisku na terén nebo naložení na dopravní prostředek. 2. V cenách nejsou obsaženy náklady na dopravu a skládkovné.</t>
  </si>
  <si>
    <t>5914035010</t>
  </si>
  <si>
    <t>Zřízení otevřených odvodňovacích zařízení příkopové tvárnice</t>
  </si>
  <si>
    <t>1128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</si>
  <si>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</si>
  <si>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673</t>
  </si>
  <si>
    <t>5914035470</t>
  </si>
  <si>
    <t>Zřízení otevřených odvodňovacích zařízení trativodní výusť z lomového kamene</t>
  </si>
  <si>
    <t>1130</t>
  </si>
  <si>
    <t>Zřízení otevřených odvodňovacích zařízení trativodní výusť z lomového kamene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</si>
  <si>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5914035510</t>
  </si>
  <si>
    <t>Zřízení otevřených odvodňovacích zařízení silničního žlabu s mřížkou</t>
  </si>
  <si>
    <t>1132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</si>
  <si>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</si>
  <si>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675</t>
  </si>
  <si>
    <t>5914035550</t>
  </si>
  <si>
    <t>Zřízení otevřených odvodňovacích zařízení prahové vpusti prefabrikované díly</t>
  </si>
  <si>
    <t>1134</t>
  </si>
  <si>
    <t>Zřízení otevřených odvodňovacích zařízení prahové vpusti prefabrikované díly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</si>
  <si>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5914035560</t>
  </si>
  <si>
    <t>Zřízení otevřených odvodňovacích zařízení prahové vpusti monolitická betonová konstrukce</t>
  </si>
  <si>
    <t>1136</t>
  </si>
  <si>
    <t>Zřízení otevřených odvodňovacích zařízení prahové vpusti monolitická betonová konstrukce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</si>
  <si>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677</t>
  </si>
  <si>
    <t>5914040110</t>
  </si>
  <si>
    <t>Čištění krytých odvodňovacích zařízení propláchnutím potrubí trativodu</t>
  </si>
  <si>
    <t>1138</t>
  </si>
  <si>
    <t>Čištění krytých odvodňovacích zařízení propláchnutím potrubí trativodu Poznámka: 1. V cenách jsou započteny náklady na pročištění nebo propláchnutí, odstranění usazenin a naložení výzisku na dopravní prostředek. 2. V cenách nejsou obsaženy náklady na dopravu výzisku a skládkovné.</t>
  </si>
  <si>
    <t>5914055010</t>
  </si>
  <si>
    <t>Zřízení krytých odvodňovacích zařízení potrubí trativodu</t>
  </si>
  <si>
    <t>1140</t>
  </si>
  <si>
    <t>Zřízení krytých odvodňovacích zařízení potrubí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</si>
  <si>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679</t>
  </si>
  <si>
    <t>5914055020</t>
  </si>
  <si>
    <t>Zřízení krytých odvodňovacích zařízení šachty trativodu</t>
  </si>
  <si>
    <t>1142</t>
  </si>
  <si>
    <t>Zřízení krytých odvodňovacích zařízení šachty trativodu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</si>
  <si>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5914055060</t>
  </si>
  <si>
    <t>Zřízení krytých odvodňovacích zařízení vsakovacího žebra</t>
  </si>
  <si>
    <t>1144</t>
  </si>
  <si>
    <t>Zřízení krytých odvodňovacích zařízení vsakovacího žebra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</si>
  <si>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681</t>
  </si>
  <si>
    <t>5914075010</t>
  </si>
  <si>
    <t>Zřízení konstrukční vrstvy pražcového podloží bez geomateriálu tl. 0,15 m</t>
  </si>
  <si>
    <t>1148</t>
  </si>
  <si>
    <t>Zřízení konstrukční vrstvy pražcového podloží bez geomateriálu tl. 0,15 m Poznámka: 1. V cenách nejsou obsaženy náklady na dodávku materiálu a odtěžení zeminy.</t>
  </si>
  <si>
    <t>Poznámka k položce:_x000D_
VL Ž4 typ 2</t>
  </si>
  <si>
    <t>682</t>
  </si>
  <si>
    <t>5914075020</t>
  </si>
  <si>
    <t>Zřízení konstrukční vrstvy pražcového podloží bez geomateriálu tl. 0,30 m</t>
  </si>
  <si>
    <t>1150</t>
  </si>
  <si>
    <t>Zřízení konstrukční vrstvy pražcového podloží bez geomateriálu tl. 0,30 m Poznámka: 1. V cenách nejsou obsaženy náklady na dodávku materiálu a odtěžení zeminy.</t>
  </si>
  <si>
    <t>683</t>
  </si>
  <si>
    <t>5914075110</t>
  </si>
  <si>
    <t>Zřízení konstrukční vrstvy pražcového podloží včetně geotextilie tl. 0,15 m</t>
  </si>
  <si>
    <t>1152</t>
  </si>
  <si>
    <t>Zřízení konstrukční vrstvy pražcového podloží včetně geotextilie tl. 0,15 m Poznámka: 1. V cenách nejsou obsaženy náklady na dodávku materiálu a odtěžení zeminy.</t>
  </si>
  <si>
    <t>Poznámka k položce:_x000D_
VL Ž4 typ 3</t>
  </si>
  <si>
    <t>5914075120</t>
  </si>
  <si>
    <t>Zřízení konstrukční vrstvy pražcového podloží včetně geotextilie tl. 0,30 m</t>
  </si>
  <si>
    <t>1154</t>
  </si>
  <si>
    <t>Zřízení konstrukční vrstvy pražcového podloží včetně geotextilie tl. 0,30 m Poznámka: 1. V cenách nejsou obsaženy náklady na dodávku materiálu a odtěžení zeminy.</t>
  </si>
  <si>
    <t>685</t>
  </si>
  <si>
    <t>5914080020</t>
  </si>
  <si>
    <t>Zřízení ochrany zemních svahů technické</t>
  </si>
  <si>
    <t>1156</t>
  </si>
  <si>
    <t>Zřízení ochrany zemních svahů technické Poznámka: 1. V cenách jsou započteny náklady na naložení výzisku na dopravní prostředek. 2. V cenách nejsou obsaženy náklady na dodávku materiálu a zemní práce.</t>
  </si>
  <si>
    <t>Poznámka k položce:_x000D_
VL Ž5</t>
  </si>
  <si>
    <t>5914090010</t>
  </si>
  <si>
    <t>Zřízení zemního valu z přebytečného výzisku KL a zeminy</t>
  </si>
  <si>
    <t>1158</t>
  </si>
  <si>
    <t>Zřízení zemního valu z přebytečného výzisku KL a zeminy Poznámka: 1. V cenách jsou započteny náklady na rozprostření zeminy, úpravu a osvahování valu jako ochrany proti hluku a sněhu. 2. V cenách nejsou obsaženy náklady na vegetační úpravu.</t>
  </si>
  <si>
    <t>687</t>
  </si>
  <si>
    <t>5914095010</t>
  </si>
  <si>
    <t>Čištění skalních svahů v ochranném pásmu dráhy od vegetace a porostů</t>
  </si>
  <si>
    <t>1160</t>
  </si>
  <si>
    <t>Čištění skalních svahů v ochranném pásmu dráhy od vegetace a porostů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</si>
  <si>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688</t>
  </si>
  <si>
    <t>5914095020</t>
  </si>
  <si>
    <t>Čištění skalních svahů v ochranném pásmu dráhy od zvětralé horniny</t>
  </si>
  <si>
    <t>1162</t>
  </si>
  <si>
    <t>Čištění skalních svahů v ochranném pásmu dráhy od zvětralé horniny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</si>
  <si>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689</t>
  </si>
  <si>
    <t>5914110010</t>
  </si>
  <si>
    <t>Oprava nástupiště sypaného z kameniva úprava povrchu místní, jednotlivá</t>
  </si>
  <si>
    <t>1164</t>
  </si>
  <si>
    <t>Oprava nástupiště sypaného z kameniva úprava povrchu místní, jednotlivá Poznámka: 1. V cenách jsou započteny náklady na manipulaci a naložení výzisku kameniva na dopravní prostředek. 2. V cenách nejsou obsaženy náklady na dodávku materiálu.</t>
  </si>
  <si>
    <t>690</t>
  </si>
  <si>
    <t>5914110050</t>
  </si>
  <si>
    <t>Oprava nástupiště sypaného z kameniva úprava v celém profilu</t>
  </si>
  <si>
    <t>1166</t>
  </si>
  <si>
    <t>Oprava nástupiště sypaného z kameniva úprava v celém profilu Poznámka: 1. V cenách jsou započteny náklady na manipulaci a naložení výzisku kameniva na dopravní prostředek. 2. V cenách nejsou obsaženy náklady na dodávku materiálu.</t>
  </si>
  <si>
    <t>691</t>
  </si>
  <si>
    <t>5914110110</t>
  </si>
  <si>
    <t>Oprava nástupiště z prefabrikátů tvárnice</t>
  </si>
  <si>
    <t>1168</t>
  </si>
  <si>
    <t>Oprava nástupiště z prefabrikátů tvárnice Poznámka: 1. V cenách jsou započteny náklady na manipulaci a naložení výzisku kameniva na dopravní prostředek. 2. V cenách nejsou obsaženy náklady na dodávku materiálu.</t>
  </si>
  <si>
    <t>5914110140</t>
  </si>
  <si>
    <t>Oprava nástupiště z prefabrikátů desky</t>
  </si>
  <si>
    <t>1170</t>
  </si>
  <si>
    <t>Oprava nástupiště z prefabrikátů desky Poznámka: 1. V cenách jsou započteny náklady na manipulaci a naložení výzisku kameniva na dopravní prostředek. 2. V cenách nejsou obsaženy náklady na dodávku materiálu.</t>
  </si>
  <si>
    <t>693</t>
  </si>
  <si>
    <t>5914110150</t>
  </si>
  <si>
    <t>Oprava nástupiště z prefabrikátů podložky Tischer</t>
  </si>
  <si>
    <t>1172</t>
  </si>
  <si>
    <t>Oprava nástupiště z prefabrikátů podložky Tischer Poznámka: 1. V cenách jsou započteny náklady na manipulaci a naložení výzisku kameniva na dopravní prostředek. 2. V cenách nejsou obsaženy náklady na dodávku materiálu.</t>
  </si>
  <si>
    <t>5914110160</t>
  </si>
  <si>
    <t>Oprava nástupiště z prefabrikátů úložného bloku U65</t>
  </si>
  <si>
    <t>1174</t>
  </si>
  <si>
    <t>Oprava nástupiště z prefabrikátů úložného bloku U65 Poznámka: 1. V cenách jsou započteny náklady na manipulaci a naložení výzisku kameniva na dopravní prostředek. 2. V cenách nejsou obsaženy náklady na dodávku materiálu.</t>
  </si>
  <si>
    <t>695</t>
  </si>
  <si>
    <t>5914110170</t>
  </si>
  <si>
    <t>Oprava nástupiště z prefabrikátů úložného bloku U95</t>
  </si>
  <si>
    <t>1176</t>
  </si>
  <si>
    <t>Oprava nástupiště z prefabrikátů úložného bloku U95 Poznámka: 1. V cenách jsou započteny náklady na manipulaci a naložení výzisku kameniva na dopravní prostředek. 2. V cenách nejsou obsaženy náklady na dodávku materiálu.</t>
  </si>
  <si>
    <t>5914115310</t>
  </si>
  <si>
    <t>Demontáž nástupištních desek Sudop K (KD,KS) 145</t>
  </si>
  <si>
    <t>1178</t>
  </si>
  <si>
    <t>Demontáž nástupištních desek Sudop K (KD,KS) 145 Poznámka: 1. V cenách jsou započteny náklady na snesení, uložení nebo naložení na dopravní prostředek a uložení na úložišti.</t>
  </si>
  <si>
    <t>697</t>
  </si>
  <si>
    <t>5914115360</t>
  </si>
  <si>
    <t>Demontáž nástupištních desek Sudop KS 230</t>
  </si>
  <si>
    <t>1180</t>
  </si>
  <si>
    <t>Demontáž nástupištních desek Sudop KS 230 Poznámka: 1. V cenách jsou započteny náklady na snesení, uložení nebo naložení na dopravní prostředek a uložení na úložišti.</t>
  </si>
  <si>
    <t>5914120010</t>
  </si>
  <si>
    <t>Demontáž nástupiště úrovňového sypaného v celé šíři</t>
  </si>
  <si>
    <t>1182</t>
  </si>
  <si>
    <t>Demontáž nástupiště úrovňového sypaného v celé šíři Poznámka: 1. V cenách jsou započteny náklady na snesení dílů i zásypu a jejich uložení na plochu nebo naložení na dopravní prostředek a uložení na úložišti.</t>
  </si>
  <si>
    <t>699</t>
  </si>
  <si>
    <t>5914120020</t>
  </si>
  <si>
    <t>Demontáž nástupiště úrovňového hrana Tischer</t>
  </si>
  <si>
    <t>1184</t>
  </si>
  <si>
    <t>Demontáž nástupiště úrovňového hrana Tischer Poznámka: 1. V cenách jsou započteny náklady na snesení dílů i zásypu a jejich uložení na plochu nebo naložení na dopravní prostředek a uložení na úložišti.</t>
  </si>
  <si>
    <t>5914120030</t>
  </si>
  <si>
    <t>Demontáž nástupiště úrovňového Tischer jednostranného včetně podložek</t>
  </si>
  <si>
    <t>1186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</si>
  <si>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</si>
  <si>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701</t>
  </si>
  <si>
    <t>5914120040</t>
  </si>
  <si>
    <t>Demontáž nástupiště úrovňového Tischer oboustranného včetně podložek</t>
  </si>
  <si>
    <t>1188</t>
  </si>
  <si>
    <t>Demontáž nástupiště úrovňového Tischer oboustranného včetně podložek Poznámka: 1. V cenách jsou započteny náklady na snesení dílů i zásypu a jejich uložení na plochu nebo naložení na dopravní prostředek a uložení na úložišti.</t>
  </si>
  <si>
    <t>5914120050</t>
  </si>
  <si>
    <t>Demontáž nástupiště úrovňového Sudop K (KD,KS) 145</t>
  </si>
  <si>
    <t>1190</t>
  </si>
  <si>
    <t>Demontáž nástupiště úrovňového Sudop K (KD,KS) 145 Poznámka: 1. V cenách jsou započteny náklady na snesení dílů i zásypu a jejich uložení na plochu nebo naložení na dopravní prostředek a uložení na úložišti.</t>
  </si>
  <si>
    <t>703</t>
  </si>
  <si>
    <t>5914120100</t>
  </si>
  <si>
    <t>Demontáž nástupiště úrovňového Sudop KS 230</t>
  </si>
  <si>
    <t>1192</t>
  </si>
  <si>
    <t>Demontáž nástupiště úrovňového Sudop KS 230 Poznámka: 1. V cenách jsou započteny náklady na snesení dílů i zásypu a jejich uložení na plochu nebo naložení na dopravní prostředek a uložení na úložišti.</t>
  </si>
  <si>
    <t>5914125010</t>
  </si>
  <si>
    <t>Montáž nástupištních desek Sudop K (KD,KS) 145</t>
  </si>
  <si>
    <t>1194</t>
  </si>
  <si>
    <t>Montáž nástupištních desek Sudop K (KD,KS) 145 Poznámka: 1. V cenách jsou započteny náklady na manipulaci a montáž desek podle vzorového listu. 2. V cenách nejsou obsaženy náklady na dodávku materiálu.</t>
  </si>
  <si>
    <t>705</t>
  </si>
  <si>
    <t>5914125060</t>
  </si>
  <si>
    <t>Montáž nástupištních desek Sudop KS 230</t>
  </si>
  <si>
    <t>1196</t>
  </si>
  <si>
    <t>Montáž nástupištních desek Sudop KS 230 Poznámka: 1. V cenách jsou započteny náklady na manipulaci a montáž desek podle vzorového listu. 2. V cenách nejsou obsaženy náklady na dodávku materiálu.</t>
  </si>
  <si>
    <t>5914130020</t>
  </si>
  <si>
    <t>Montáž nástupiště úrovňového hrana Tischer</t>
  </si>
  <si>
    <t>1198</t>
  </si>
  <si>
    <t>Montáž nástupiště úrovňového hrana Tischer Poznámka: 1. V cenách jsou započteny náklady na úpravu terénu, montáž a zásyp podle vzorového listu. 2. V cenách nejsou obsaženy náklady na dodávku materiálu.</t>
  </si>
  <si>
    <t>707</t>
  </si>
  <si>
    <t>5914130030</t>
  </si>
  <si>
    <t>Montáž nástupiště úrovňového Tischer</t>
  </si>
  <si>
    <t>1200</t>
  </si>
  <si>
    <t>Montáž nástupiště úrovňového Tischer Poznámka: 1. V cenách jsou započteny náklady na úpravu terénu, montáž a zásyp podle vzorového listu. 2. V cenách nejsou obsaženy náklady na dodávku materiálu.</t>
  </si>
  <si>
    <t>5914130040</t>
  </si>
  <si>
    <t>Montáž nástupiště úrovňového Tischer oboustranné</t>
  </si>
  <si>
    <t>1202</t>
  </si>
  <si>
    <t>Montáž nástupiště úrovňového Tischer oboustranné Poznámka: 1. V cenách jsou započteny náklady na úpravu terénu, montáž a zásyp podle vzorového listu. 2. V cenách nejsou obsaženy náklady na dodávku materiálu.</t>
  </si>
  <si>
    <t>709</t>
  </si>
  <si>
    <t>5914130050</t>
  </si>
  <si>
    <t>Montáž nástupiště úrovňového Sudop K (KD,KS) 145</t>
  </si>
  <si>
    <t>1204</t>
  </si>
  <si>
    <t>Montáž nástupiště úrovňového Sudop K (KD,KS) 145 Poznámka: 1. V cenách jsou započteny náklady na úpravu terénu, montáž a zásyp podle vzorového listu. 2. V cenách nejsou obsaženy náklady na dodávku materiálu.</t>
  </si>
  <si>
    <t>5914130090</t>
  </si>
  <si>
    <t>Montáž nástupiště úrovňového Sudop KD (KS) 230</t>
  </si>
  <si>
    <t>1206</t>
  </si>
  <si>
    <t>Montáž nástupiště úrovňového Sudop KD (KS) 230 Poznámka: 1. V cenách jsou započteny náklady na úpravu terénu, montáž a zásyp podle vzorového listu. 2. V cenách nejsou obsaženy náklady na dodávku materiálu.</t>
  </si>
  <si>
    <t>711</t>
  </si>
  <si>
    <t>5914152010</t>
  </si>
  <si>
    <t>Zřízení zarážedla zemního</t>
  </si>
  <si>
    <t>1208</t>
  </si>
  <si>
    <t>Zřízení zarážedla zemního Poznámka: 1. V cenách jsou započteny náklady na zřízení podle vzorového listu. 2. V cenách nejsou obsaženy náklady na dodávku materiálu.</t>
  </si>
  <si>
    <t>5914152020</t>
  </si>
  <si>
    <t>Zřízení zarážedla kolejnicového</t>
  </si>
  <si>
    <t>1210</t>
  </si>
  <si>
    <t>Zřízení zarážedla kolejnicového Poznámka: 1. V cenách jsou započteny náklady na zřízení podle vzorového listu. 2. V cenách nejsou obsaženy náklady na dodávku materiálu.</t>
  </si>
  <si>
    <t>713</t>
  </si>
  <si>
    <t>5914155020</t>
  </si>
  <si>
    <t>Oprava rampy spárování jakéhokoli zdiva</t>
  </si>
  <si>
    <t>1212</t>
  </si>
  <si>
    <t>Oprava rampy spárování jakéhokoli zdiva Poznámka: 1. V cenách jsou započteny náklady na opravu, naložení výzisku na dopravní prostředek a uložení na úložišti. 2. V cenách nejsou obsaženy náklady na dodávku materiálu.</t>
  </si>
  <si>
    <t>5914155030</t>
  </si>
  <si>
    <t>Oprava rampy zdiva</t>
  </si>
  <si>
    <t>1214</t>
  </si>
  <si>
    <t>Oprava rampy zdiva Poznámka: 1. V cenách jsou započteny náklady na opravu, naložení výzisku na dopravní prostředek a uložení na úložišti. 2. V cenách nejsou obsaženy náklady na dodávku materiálu.</t>
  </si>
  <si>
    <t>715</t>
  </si>
  <si>
    <t>5915005010</t>
  </si>
  <si>
    <t>Hloubení rýh nebo jam ručně na železničním spodku třídy těžitelnosti I skupiny 1</t>
  </si>
  <si>
    <t>1216</t>
  </si>
  <si>
    <t>Hloubení rýh nebo jam ručně na železničním spodku třídy těžitelnosti I skupiny 1 Poznámka: 1. V cenách jsou započteny náklady na hloubení a uložení výzisku na terén nebo naložení na dopravní prostředek a uložení na úložišti.</t>
  </si>
  <si>
    <t>5915005020</t>
  </si>
  <si>
    <t>Hloubení rýh nebo jam ručně na železničním spodku třídy těžitelnosti I skupiny 2</t>
  </si>
  <si>
    <t>1218</t>
  </si>
  <si>
    <t>Hloubení rýh nebo jam ručně na železničním spodku třídy těžitelnosti I skupiny 2 Poznámka: 1. V cenách jsou započteny náklady na hloubení a uložení výzisku na terén nebo naložení na dopravní prostředek a uložení na úložišti.</t>
  </si>
  <si>
    <t>717</t>
  </si>
  <si>
    <t>5915005030</t>
  </si>
  <si>
    <t>Hloubení rýh nebo jam ručně na železničním spodku třídy těžitelnosti I skupiny 3</t>
  </si>
  <si>
    <t>1220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</si>
  <si>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</si>
  <si>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5915005040</t>
  </si>
  <si>
    <t>Hloubení rýh nebo jam ručně na železničním spodku třídy těžitelnosti II skupiny 4</t>
  </si>
  <si>
    <t>1222</t>
  </si>
  <si>
    <t>Hloubení rýh nebo jam ručně na železničním spodku třídy těžitelnosti II skupiny 4 Poznámka: 1. V cenách jsou započteny náklady na hloubení a uložení výzisku na terén nebo naložení na dopravní prostředek a uložení na úložišti.</t>
  </si>
  <si>
    <t>719</t>
  </si>
  <si>
    <t>5915007010</t>
  </si>
  <si>
    <t>Zásyp jam nebo rýh sypaninou na železničním spodku bez zhutnění</t>
  </si>
  <si>
    <t>1224</t>
  </si>
  <si>
    <t>Zásyp jam nebo rýh sypaninou na železničním spodku bez zhutnění Poznámka: 1. Ceny zásypu jam a rýh se zhutněním jsou určeny pro jakoukoliv míru zhutnění.</t>
  </si>
  <si>
    <t>5915007020</t>
  </si>
  <si>
    <t>Zásyp jam nebo rýh sypaninou na železničním spodku se zhutněním</t>
  </si>
  <si>
    <t>1226</t>
  </si>
  <si>
    <t>Zásyp jam nebo rýh sypaninou na železničním spodku se zhutněním Poznámka: 1. Ceny zásypu jam a rýh se zhutněním jsou určeny pro jakoukoliv míru zhutnění.</t>
  </si>
  <si>
    <t>721</t>
  </si>
  <si>
    <t>5915010010</t>
  </si>
  <si>
    <t>Těžení zeminy nebo horniny železničního spodku třídy těžitelnosti I skupiny 1</t>
  </si>
  <si>
    <t>1228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</si>
  <si>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</si>
  <si>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5915010020</t>
  </si>
  <si>
    <t>Těžení zeminy nebo horniny železničního spodku třídy těžitelnosti I skupiny 2</t>
  </si>
  <si>
    <t>1230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</si>
  <si>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</si>
  <si>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723</t>
  </si>
  <si>
    <t>5915010030</t>
  </si>
  <si>
    <t>Těžení zeminy nebo horniny železničního spodku třídy těžitelnosti I skupiny 3</t>
  </si>
  <si>
    <t>1232</t>
  </si>
  <si>
    <t>Těžení zeminy nebo horniny železničního spodku třídy těžitelnosti I skupiny 3 Poznámka: 1. V cenách jsou započteny náklady na těžení a uložení výzisku na terén nebo naložení na dopravní prostředek a uložení na úložišti.</t>
  </si>
  <si>
    <t>5915010040</t>
  </si>
  <si>
    <t>Těžení zeminy nebo horniny železničního spodku třídy těžitelnosti II skupiny 4</t>
  </si>
  <si>
    <t>1234</t>
  </si>
  <si>
    <t>Těžení zeminy nebo horniny železničního spodku třídy těžitelnosti II skupiny 4 Poznámka: 1. V cenách jsou započteny náklady na těžení a uložení výzisku na terén nebo naložení na dopravní prostředek a uložení na úložišti.</t>
  </si>
  <si>
    <t>725</t>
  </si>
  <si>
    <t>5915015010</t>
  </si>
  <si>
    <t>Svahování zemního tělesa železničního spodku v náspu</t>
  </si>
  <si>
    <t>1236</t>
  </si>
  <si>
    <t>Svahování zemního tělesa železničního spodku v náspu Poznámka: 1. V cenách jsou započteny náklady na svahování železničního tělesa a uložení výzisku na terén nebo naložení na dopravní prostředek.</t>
  </si>
  <si>
    <t>5915015020</t>
  </si>
  <si>
    <t>Svahování zemního tělesa železničního spodku v zářezu</t>
  </si>
  <si>
    <t>1238</t>
  </si>
  <si>
    <t>Svahování zemního tělesa železničního spodku v zářezu Poznámka: 1. V cenách jsou započteny náklady na svahování železničního tělesa a uložení výzisku na terén nebo naložení na dopravní prostředek.</t>
  </si>
  <si>
    <t>727</t>
  </si>
  <si>
    <t>5915020010</t>
  </si>
  <si>
    <t>Povrchová úprava plochy železničního spodku</t>
  </si>
  <si>
    <t>1240</t>
  </si>
  <si>
    <t>Povrchová úprava plochy železničního spodku Poznámka: 1. V cenách jsou započteny náklady na urovnání a úpravu ploch nebo skládek výzisku kameniva a zeminy s jejich případnou rekultivací.</t>
  </si>
  <si>
    <t>5915025010</t>
  </si>
  <si>
    <t>1242</t>
  </si>
  <si>
    <t>729</t>
  </si>
  <si>
    <t>5915030010</t>
  </si>
  <si>
    <t>Bourání drobných staveb železničního spodku zarážedel</t>
  </si>
  <si>
    <t>1244</t>
  </si>
  <si>
    <t>Bourání drobných staveb železničního spodku zarážedel Poznámka: 1. V cenách jsou započteny náklady na vybourání zdiva, uložení na terén, naložení na dopravní prostředek a uložení na skládce. 2. V cenách nejsou obsaženy náklady na dopravu a skládkovné.</t>
  </si>
  <si>
    <t>5917005310</t>
  </si>
  <si>
    <t>Protihluková stěna dřevěná oprava latí</t>
  </si>
  <si>
    <t>1250</t>
  </si>
  <si>
    <t>Protihluková stěna dřevěná oprava latí Poznámka: 1. V cenách jsou započteny náklady na výměnu, demontáž nebo montáž a na naložení výzisku na dopravní prostředek. 2. V cenách nejsou obsaženy náklady na dodávku materiálu, dopravu výzisku a skládkovné.</t>
  </si>
  <si>
    <t>731</t>
  </si>
  <si>
    <t>5917005340</t>
  </si>
  <si>
    <t>Protihluková stěna dřevěná oprava nátěru</t>
  </si>
  <si>
    <t>1252</t>
  </si>
  <si>
    <t>Protihluková stěna dřevěná oprava nátěru Poznámka: 1. V cenách jsou započteny náklady na výměnu, demontáž nebo montáž a na naložení výzisku na dopravní prostředek. 2. V cenách nejsou obsaženy náklady na dodávku materiálu, dopravu výzisku a skládkovné.</t>
  </si>
  <si>
    <t>5917010110</t>
  </si>
  <si>
    <t>Protihluková stěna betonová demontáž dílu</t>
  </si>
  <si>
    <t>1254</t>
  </si>
  <si>
    <t>Protihluková stěna betonová demontáž dílu Poznámka: 1. V cenách jsou započteny náklady na naložení odpadu na dopravní prostředek. 2. V cenách nejsou obsaženy náklady na dodávku materiálu, dopravu výzisku a skládkovné.</t>
  </si>
  <si>
    <t>733</t>
  </si>
  <si>
    <t>5917010210</t>
  </si>
  <si>
    <t>Protihluková stěna betonová montáž dílu</t>
  </si>
  <si>
    <t>1256</t>
  </si>
  <si>
    <t>Protihluková stěna betonová montáž dílu Poznámka: 1. V cenách jsou započteny náklady na naložení odpadu na dopravní prostředek. 2. V cenách nejsou obsaženy náklady na dodávku materiálu, dopravu výzisku a skládkovné.</t>
  </si>
  <si>
    <t>5917015110</t>
  </si>
  <si>
    <t>Protihluková stěna plastová demontáž dílu</t>
  </si>
  <si>
    <t>1258</t>
  </si>
  <si>
    <t>Protihluková stěna plastová demontáž dílu Poznámka: 1. V cenách jsou započteny náklady na naložení odpadu na dopravní prostředek. 2. V cenách nejsou obsaženy náklady na dodávku materiálu, dopravu výzisku a skládkovné.</t>
  </si>
  <si>
    <t>735</t>
  </si>
  <si>
    <t>5917015210</t>
  </si>
  <si>
    <t>Protihluková stěna plastová montáž dílu</t>
  </si>
  <si>
    <t>1260</t>
  </si>
  <si>
    <t>Protihluková stěna plastová montáž dílu Poznámka: 1. V cenách jsou započteny náklady na naložení odpadu na dopravní prostředek. 2. V cenách nejsou obsaženy náklady na dodávku materiálu, dopravu výzisku a skládkovné.</t>
  </si>
  <si>
    <t>59170 R1</t>
  </si>
  <si>
    <t xml:space="preserve">Protihluková stěna hliníková montáž dílu - panely jednostranně pohltivé. </t>
  </si>
  <si>
    <t>-1401293198</t>
  </si>
  <si>
    <t xml:space="preserve">Protihluková stěna hliníková montáž dílu - panely jednostranně pohltivé. 
Panely protihlukových stěn hliníkové jednostranně pohltivé šířky do 2 m výšky konstrukce do 4,5 m. 
Položka obsahuje materiál, dodávku a montáž včetně mechanizace.
</t>
  </si>
  <si>
    <t>737</t>
  </si>
  <si>
    <t>59170 R2</t>
  </si>
  <si>
    <t>Protihluková stěna hliníková montáž dílu – panely únikové s dveřmi.</t>
  </si>
  <si>
    <t>13558899</t>
  </si>
  <si>
    <t xml:space="preserve">Protihluková stěna hliníková montáž dílu – panely únikové s dveřmi.
Panely protihlukových stěn hliníkové únikové s dveřmi, šířky panelu 1,2 m. 
Položka obsahuje materiál, dodávku a montáž včetně mechanizace.
V ceně jsou obsaženy:
- náklady na dveřní kování. Dveře jsou osazené v rámu a jsou dle výšky protihlukové stěny doplněny i o nástavbové dílce.
- náklady na únikové hliníkové dveře s dveřním křídlem odrazivým.
- náklady na odrazivý panel do něhož jsou zabudovány únikové hliníkové dveře s dveřním křídlem odrazivým.
- náklady na ocelový rám s odrazivým panelem do něhož jsou zabudovány únikové posuvné hliníkové dveře s dveřním křídlem odrazivým.	
</t>
  </si>
  <si>
    <t>59170 R3</t>
  </si>
  <si>
    <t xml:space="preserve">Protihluková stěna montáž dílu - Úniková tabulka fotoluminiscenční 400 x 200 mm. </t>
  </si>
  <si>
    <t>-885768354</t>
  </si>
  <si>
    <t xml:space="preserve">Protihluková stěna montáž dílu - Úniková tabulka fotoluminiscenční 400 x 200 mm. 
Tabulky musí rozlišovat 2 směry úniku podle předpisu Metodický pokyn protihlukové stěny a valy. 
Položka obsahuje materiál, dodávku a montáž včetně mechanizace.
</t>
  </si>
  <si>
    <t>739</t>
  </si>
  <si>
    <t>5917035010</t>
  </si>
  <si>
    <t>Údržba kolejnicového mazníku mechanického doplnění maziva</t>
  </si>
  <si>
    <t>kg</t>
  </si>
  <si>
    <t>1262</t>
  </si>
  <si>
    <t>Údržba kolejnicového mazníku mechanického doplnění maziva Poznámka: 1. V cenách jsou započteny náklady na doplnění mazníku mazivem, natlakování a kontrolu funkčnosti a/nebo výměnu lišty a seřízení aplikace maziva. 2. V cenách nejsou obsaženy náklady na dodávku materiálu.</t>
  </si>
  <si>
    <t>5917040030</t>
  </si>
  <si>
    <t>Kolejnicový mazník mechanický montáž</t>
  </si>
  <si>
    <t>1264</t>
  </si>
  <si>
    <t>Kolejnicový mazník mechanický 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</si>
  <si>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741</t>
  </si>
  <si>
    <t>5917040040</t>
  </si>
  <si>
    <t>Kolejnicový mazník mechanický demontáž</t>
  </si>
  <si>
    <t>1266</t>
  </si>
  <si>
    <t>Kolejnicový mazník mechanický demontáž Poznámka: 1. V cenách jsou započteny náklady na demontáž, nebo montáž včetně doplnění mazníku mazivem, natlakování, seřízení a kontrolu funkčnosti.a zajištění funkčnosti. 2. V cenách nejsou obsaženy náklady na dodávku materiálu.</t>
  </si>
  <si>
    <t>5917060020</t>
  </si>
  <si>
    <t>Sorpční textilie pro zachycení úkapů v koleji demontáž-vyjmutí</t>
  </si>
  <si>
    <t>1268</t>
  </si>
  <si>
    <t>Sorpční textilie pro zachycení úkapů v koleji demontáž-vyjmutí Poznámka: 1. V cenách jsou započteny náklady na manipulaci a naložení výzisku na dopravní prostředek. 2. V cenách nejsou obsaženy náklady na dodávku materiálu, dopravu a skládkovné.</t>
  </si>
  <si>
    <t>743</t>
  </si>
  <si>
    <t>5917060040</t>
  </si>
  <si>
    <t>Sorpční textilie pro zachycení úkapů v koleji zřízení</t>
  </si>
  <si>
    <t>1270</t>
  </si>
  <si>
    <t>Sorpční textilie pro zachycení úkapů v koleji zřízení Poznámka: 1. V cenách jsou započteny náklady na manipulaci a naložení výzisku na dopravní prostředek. 2. V cenách nejsou obsaženy náklady na dodávku materiálu, dopravu a skládkovné.</t>
  </si>
  <si>
    <t>5918001010</t>
  </si>
  <si>
    <t>Ostatní práce při údržbě výkony prováděné pomocí mechanizace kolové rypadlo - dvoucestné</t>
  </si>
  <si>
    <t>1272</t>
  </si>
  <si>
    <t>Ostatní práce při údržbě výkony prováděné pomocí mechanizace kolové rypadlo - dvoucestné Poznámka: 1. Cena je určena pro provedení prací, které nejsou součástí tohoto sborníku.</t>
  </si>
  <si>
    <t>745</t>
  </si>
  <si>
    <t>5999005010</t>
  </si>
  <si>
    <t>Třídění spojovacích a upevňovacích součástí</t>
  </si>
  <si>
    <t>1274</t>
  </si>
  <si>
    <t>Třídění spojovacích a upevňovacích součástí Poznámka: 1. V cenách jsou započteny náklady na manipulaci, vytřídění a uložení materiálu na úložiště nebo do skladu.</t>
  </si>
  <si>
    <t>5999005020</t>
  </si>
  <si>
    <t>Třídění pražců a kolejnicových podpor</t>
  </si>
  <si>
    <t>1276</t>
  </si>
  <si>
    <t>Třídění pražců a kolejnicových podpor Poznámka: 1. V cenách jsou započteny náklady na manipulaci, vytřídění a uložení materiálu na úložiště nebo do skladu.</t>
  </si>
  <si>
    <t>747</t>
  </si>
  <si>
    <t>5999005030</t>
  </si>
  <si>
    <t>Třídění kolejnic</t>
  </si>
  <si>
    <t>1278</t>
  </si>
  <si>
    <t>Třídění kolejnic Poznámka: 1. V cenách jsou započteny náklady na manipulaci, vytřídění a uložení materiálu na úložiště nebo do skladu.</t>
  </si>
  <si>
    <t>5999010010</t>
  </si>
  <si>
    <t>Vyjmutí a snesení konstrukcí nebo dílů hmotnosti do 10 t</t>
  </si>
  <si>
    <t>1280</t>
  </si>
  <si>
    <t>Vyjmutí a snesení konstrukcí nebo dílů hmotnosti do 10 t Poznámka: 1. V cenách jsou započteny náklady na manipulaci vyjmutí a snesení zdvihacím prostředkem, naložení, složení, přeprava v místě technologické manipulace. Položka obsahuje náklady na práce v blízkosti trakčního vedení.</t>
  </si>
  <si>
    <t>749</t>
  </si>
  <si>
    <t>5999010020</t>
  </si>
  <si>
    <t>Vyjmutí a snesení konstrukcí nebo dílů hmotnosti přes 10 do 20 t</t>
  </si>
  <si>
    <t>1282</t>
  </si>
  <si>
    <t>Vyjmutí a snesení konstrukcí nebo dílů hmotnosti přes 10 do 20 t Poznámka: 1. V cenách jsou započteny náklady na manipulaci vyjmutí a snesení zdvihacím prostředkem, naložení, složení, přeprava v místě technologické manipulace. Položka obsahuje náklady na práce v blízkosti trakčního vedení.</t>
  </si>
  <si>
    <t>5999015010</t>
  </si>
  <si>
    <t>Vložení konstrukcí nebo dílů hmotnosti do 10 t</t>
  </si>
  <si>
    <t>1284</t>
  </si>
  <si>
    <t>Vložení konstrukcí nebo dílů hmotnosti do 10 t Poznámka: 1. V cenách jsou započteny náklady na vložení konstrukce podle technologického postupu, přeprava v místě technologické manipulace. Položka obsahuje náklady na práce v blízkosti trakčního vedení.</t>
  </si>
  <si>
    <t>751</t>
  </si>
  <si>
    <t>5999015020</t>
  </si>
  <si>
    <t>Vložení konstrukcí nebo dílů hmotnosti přes 10 do 20 t</t>
  </si>
  <si>
    <t>1286</t>
  </si>
  <si>
    <t>Vložení konstrukcí nebo dílů hmotnosti přes 10 do 20 t Poznámka: 1. V cenách jsou započteny náklady na vložení konstrukce podle technologického postupu, přeprava v místě technologické manipulace. Položka obsahuje náklady na práce v blízkosti trakčního vedení.</t>
  </si>
  <si>
    <t>M</t>
  </si>
  <si>
    <t>Práce a dodávky M</t>
  </si>
  <si>
    <t>5955101000</t>
  </si>
  <si>
    <t>Kamenivo drcené štěrk frakce 31,5/63 (32/63) třídy BI</t>
  </si>
  <si>
    <t>1324</t>
  </si>
  <si>
    <t>753</t>
  </si>
  <si>
    <t>5955101005</t>
  </si>
  <si>
    <t>Kamenivo drcené štěrk frakce 31,5/63 (32/63) třídy min. BII</t>
  </si>
  <si>
    <t>1326</t>
  </si>
  <si>
    <t>5955101020</t>
  </si>
  <si>
    <t>Kamenivo drcené štěrkodrť frakce 0/32</t>
  </si>
  <si>
    <t>1328</t>
  </si>
  <si>
    <t>755</t>
  </si>
  <si>
    <t>5955101025</t>
  </si>
  <si>
    <t>Kamenivo drcené drť frakce 4/8</t>
  </si>
  <si>
    <t>1330</t>
  </si>
  <si>
    <t>5955101030</t>
  </si>
  <si>
    <t>Kamenivo drcené drť frakce 8/16</t>
  </si>
  <si>
    <t>1332</t>
  </si>
  <si>
    <t>757</t>
  </si>
  <si>
    <t>5955101045</t>
  </si>
  <si>
    <t>Lomový kámen tříděný pro rovnaniny</t>
  </si>
  <si>
    <t>1334</t>
  </si>
  <si>
    <t>5956101000</t>
  </si>
  <si>
    <t>Pražec dřevěný příčný nevystrojený dub skupina 1 2600x260x160 mm</t>
  </si>
  <si>
    <t>1336</t>
  </si>
  <si>
    <t>759</t>
  </si>
  <si>
    <t>5956101005</t>
  </si>
  <si>
    <t>Pražec dřevěný příčný nevystrojený dub skupina 2 2600x260x150 mm</t>
  </si>
  <si>
    <t>1338</t>
  </si>
  <si>
    <t>5956116000</t>
  </si>
  <si>
    <t>Pražce dřevěné výhybkové dub skupina 3 160x260</t>
  </si>
  <si>
    <t>1340</t>
  </si>
  <si>
    <t>761</t>
  </si>
  <si>
    <t>5956116005</t>
  </si>
  <si>
    <t>Pražce dřevěné výhybkové dub skupina 4 150x260</t>
  </si>
  <si>
    <t>1342</t>
  </si>
  <si>
    <t>5956131000</t>
  </si>
  <si>
    <t>Vystrojení pražce dřevěného kolíčky do dřevěných pražců</t>
  </si>
  <si>
    <t>1344</t>
  </si>
  <si>
    <t>763</t>
  </si>
  <si>
    <t>5956140045</t>
  </si>
  <si>
    <t>Pražec betonový příčný vystrojený včetně kompletů pro podkladnicové upevnění, dl. 2,4 m, s úklonem úložné plochy 1:20, upevnění K</t>
  </si>
  <si>
    <t>-1626701960</t>
  </si>
  <si>
    <t>5956140025</t>
  </si>
  <si>
    <t>Pražec betonový příčný vystrojený včetně kompletů pro pružné bezpodkladnicové upevnění, dl. 2,6 m, upevnění W14, pro kolejnici 60E2 v úklonu 1:40</t>
  </si>
  <si>
    <t>1346</t>
  </si>
  <si>
    <t>765</t>
  </si>
  <si>
    <t>5956140030</t>
  </si>
  <si>
    <t>Pražec betonový příčný vystrojený včetně kompletů pro pružné bezpodkladnicové upevnění, dl. 2,6 m, upevnění W14, pro kolejnici 49E1 v úklonu 1:40</t>
  </si>
  <si>
    <t>-20185659</t>
  </si>
  <si>
    <t>5956140037</t>
  </si>
  <si>
    <t>Pražec betonový příčný vystrojený včetně kompletů pro pružné bezpodkladnicové upevnění, dl. 2,4 m, upevnění W14, pro kolejnici 49E1 v úklonu 1:40</t>
  </si>
  <si>
    <t>-1748850303</t>
  </si>
  <si>
    <t>767</t>
  </si>
  <si>
    <t>5956155001</t>
  </si>
  <si>
    <t>Pražec betonový výhybkový nevystrojený</t>
  </si>
  <si>
    <t>-638702649</t>
  </si>
  <si>
    <t>5957101000</t>
  </si>
  <si>
    <t>Kolejnice třídy R260 tv. 60 E2 délky 25,000 m</t>
  </si>
  <si>
    <t>1352</t>
  </si>
  <si>
    <t>769</t>
  </si>
  <si>
    <t>5957101050</t>
  </si>
  <si>
    <t>Kolejnice třídy R260 tv. 49 E1 délky 25,000 m</t>
  </si>
  <si>
    <t>1354</t>
  </si>
  <si>
    <t>5957104005</t>
  </si>
  <si>
    <t>Kolejnicové pásy třídy R260 tv. 60 E2 délky 75 metrů</t>
  </si>
  <si>
    <t>1257261938</t>
  </si>
  <si>
    <t>771</t>
  </si>
  <si>
    <t>5957104025</t>
  </si>
  <si>
    <t>Kolejnicové pásy třídy R260 tv. 49 E1 délky 75 metrů</t>
  </si>
  <si>
    <t>-1242955973</t>
  </si>
  <si>
    <t>5957107005</t>
  </si>
  <si>
    <t>Kolejnicové pásy R350HT tv. 60 E2 délky 120 metrů</t>
  </si>
  <si>
    <t>475891899</t>
  </si>
  <si>
    <t>773</t>
  </si>
  <si>
    <t>5957107015</t>
  </si>
  <si>
    <t>Kolejnicové pásy R350HT tv.49 E1 délky 120 metrů</t>
  </si>
  <si>
    <t>-388494073</t>
  </si>
  <si>
    <t>5957119030</t>
  </si>
  <si>
    <t>Lepený izolovaný styk tv. UIC60 (60E2) s tepelně zpracovanou hlavou délky 4,00 m</t>
  </si>
  <si>
    <t>-1587409991</t>
  </si>
  <si>
    <t>775</t>
  </si>
  <si>
    <t>5957128030</t>
  </si>
  <si>
    <t>Lepený izolovaný styk tv. R65 s tepelně zpracovanou hlavou délky 4,00 m</t>
  </si>
  <si>
    <t>1764881416</t>
  </si>
  <si>
    <t>5957134030</t>
  </si>
  <si>
    <t>Lepený izolovaný styk tv. S49 (49E1) s tepelně zpracovanou hlavou délky 4,00 m</t>
  </si>
  <si>
    <t>-2052918132</t>
  </si>
  <si>
    <t>777</t>
  </si>
  <si>
    <t>5957140015</t>
  </si>
  <si>
    <t>Souprava pro opravu LISU tv. UIC 60 - ESD 6 otvorů</t>
  </si>
  <si>
    <t>1356</t>
  </si>
  <si>
    <t>5957140020</t>
  </si>
  <si>
    <t>Souprava pro opravu LISU tv. R 65 - ESD 6 otvorů</t>
  </si>
  <si>
    <t>-909890379</t>
  </si>
  <si>
    <t>779</t>
  </si>
  <si>
    <t>5957140025</t>
  </si>
  <si>
    <t>Souprava pro opravu LISU tv. S 49 - ESD 6 otvorů</t>
  </si>
  <si>
    <t>-2100058245</t>
  </si>
  <si>
    <t>5957140030</t>
  </si>
  <si>
    <t>Souprava pro opravu LISU tv. R65 - ESD 4 otvory</t>
  </si>
  <si>
    <t>1358</t>
  </si>
  <si>
    <t>781</t>
  </si>
  <si>
    <t>5957140035</t>
  </si>
  <si>
    <t>Souprava pro opravu LISU tv. S 49 -ESD 4 otvory</t>
  </si>
  <si>
    <t>1360</t>
  </si>
  <si>
    <t>5958101005</t>
  </si>
  <si>
    <t>Součásti spojovací kolejnicové spojky tv. S 730 mm</t>
  </si>
  <si>
    <t>1362</t>
  </si>
  <si>
    <t>783</t>
  </si>
  <si>
    <t>5958101015</t>
  </si>
  <si>
    <t>Součásti spojovací kolejnicové spojky tv. R(R1)-750 mm</t>
  </si>
  <si>
    <t>1364</t>
  </si>
  <si>
    <t>5958125000</t>
  </si>
  <si>
    <t>Komplety s antikorozní úpravou Skl 14 (svěrka Skl14, vrtule R1, podložka Uls7)</t>
  </si>
  <si>
    <t>1370</t>
  </si>
  <si>
    <t>785</t>
  </si>
  <si>
    <t>5958125005</t>
  </si>
  <si>
    <t>Komplety s antikorozní úpravou Skl 24 (svěrka Skl24, šroub RS0, matice M22, podložka Uls6)</t>
  </si>
  <si>
    <t>1372</t>
  </si>
  <si>
    <t>5958125010</t>
  </si>
  <si>
    <t>Komplety s antikorozní úpravou ŽS 4 (svěrka ŽS4, šroub RS 1, matice M24, dvojitý pružný kroužek Fe6)</t>
  </si>
  <si>
    <t>1374</t>
  </si>
  <si>
    <t>787</t>
  </si>
  <si>
    <t>5958128000</t>
  </si>
  <si>
    <t>Komplety Skl 14 (svěrka Skl 14, vrtule R1,podložka Uls7)</t>
  </si>
  <si>
    <t>1376</t>
  </si>
  <si>
    <t>5958128005</t>
  </si>
  <si>
    <t>Komplety Skl 24 (šroub RS 0, matice M 22, podložka Uls 6)</t>
  </si>
  <si>
    <t>1378</t>
  </si>
  <si>
    <t>789</t>
  </si>
  <si>
    <t>5958128010</t>
  </si>
  <si>
    <t>Komplety ŽS 4 (šroub RS 1, matice M 24, dvojitý pružný kroužek Fe6, svěrka ŽS4)</t>
  </si>
  <si>
    <t>1380</t>
  </si>
  <si>
    <t>5958131050</t>
  </si>
  <si>
    <t>Součásti upevňovací s antikorozní úpravou vrtule R1(145)</t>
  </si>
  <si>
    <t>1382</t>
  </si>
  <si>
    <t>791</t>
  </si>
  <si>
    <t>5958131060</t>
  </si>
  <si>
    <t>Součásti upevňovací s antikorozní úpravou matice M22</t>
  </si>
  <si>
    <t>1384</t>
  </si>
  <si>
    <t>5958131065</t>
  </si>
  <si>
    <t>Součásti upevňovací s antikorozní úpravou matice M24</t>
  </si>
  <si>
    <t>1386</t>
  </si>
  <si>
    <t>793</t>
  </si>
  <si>
    <t>5958131070</t>
  </si>
  <si>
    <t>Součásti upevňovací s antikorozní úpravou kroužek pružný dvojitý Fe 6</t>
  </si>
  <si>
    <t>1388</t>
  </si>
  <si>
    <t>5958134075</t>
  </si>
  <si>
    <t>Součásti upevňovací vrtule R1(145)</t>
  </si>
  <si>
    <t>1412</t>
  </si>
  <si>
    <t>795</t>
  </si>
  <si>
    <t>5958140000</t>
  </si>
  <si>
    <t>Podkladnice žebrová tv. S4 klínová</t>
  </si>
  <si>
    <t>1420</t>
  </si>
  <si>
    <t>5958140005</t>
  </si>
  <si>
    <t>Podkladnice žebrová tv. S4pl</t>
  </si>
  <si>
    <t>1422</t>
  </si>
  <si>
    <t>797</t>
  </si>
  <si>
    <t>5958140015</t>
  </si>
  <si>
    <t>Podkladnice žebrová tv. R4 klínová</t>
  </si>
  <si>
    <t>1424</t>
  </si>
  <si>
    <t>5958140020</t>
  </si>
  <si>
    <t>Podkladnice žebrová tv. U60 (R4pl)</t>
  </si>
  <si>
    <t>1426</t>
  </si>
  <si>
    <t>799</t>
  </si>
  <si>
    <t>5958155000</t>
  </si>
  <si>
    <t>Úhlové vodicí vložky Wfp 14K -12 (základní)</t>
  </si>
  <si>
    <t>1428</t>
  </si>
  <si>
    <t>5958158005</t>
  </si>
  <si>
    <t>Podložka pryžová pod patu kolejnice S49 183/126/6</t>
  </si>
  <si>
    <t>1430</t>
  </si>
  <si>
    <t>801</t>
  </si>
  <si>
    <t>5958158020</t>
  </si>
  <si>
    <t>Podložka pryžová pod patu kolejnice R65 183/151/6</t>
  </si>
  <si>
    <t>1432</t>
  </si>
  <si>
    <t>5958158030</t>
  </si>
  <si>
    <t>Podložka pryžová pod patu kolejnice WU 7 174x152x7</t>
  </si>
  <si>
    <t>1434</t>
  </si>
  <si>
    <t>803</t>
  </si>
  <si>
    <t>5958158070</t>
  </si>
  <si>
    <t>Podložka polyetylenová pod podkladnici 380/160/2 (S4, R4)</t>
  </si>
  <si>
    <t>1436</t>
  </si>
  <si>
    <t>5958173000</t>
  </si>
  <si>
    <t>Polyetylenové pásy v kotoučích</t>
  </si>
  <si>
    <t>1438</t>
  </si>
  <si>
    <t>805</t>
  </si>
  <si>
    <t>5958164000</t>
  </si>
  <si>
    <t>Podložka pro úpravu rozchodu koleje klínová TN 774</t>
  </si>
  <si>
    <t>1440</t>
  </si>
  <si>
    <t>5958170000</t>
  </si>
  <si>
    <t>Boční izolátor FCI a FCII. tl.8 mm-základní typ 7551</t>
  </si>
  <si>
    <t>1442</t>
  </si>
  <si>
    <t>807</t>
  </si>
  <si>
    <t>5958179010</t>
  </si>
  <si>
    <t>Hmoždinka excentrická plnoprofilová regenerační vložka</t>
  </si>
  <si>
    <t>1444</t>
  </si>
  <si>
    <t>5958179015</t>
  </si>
  <si>
    <t>Hmoždinka dělená regenerační vložka DRV-1Z</t>
  </si>
  <si>
    <t>1446</t>
  </si>
  <si>
    <t>809</t>
  </si>
  <si>
    <t>5960101000</t>
  </si>
  <si>
    <t>Pražcové kotvy TDHB pro pražec betonový B 91S/1, B 91S/2, B 91P</t>
  </si>
  <si>
    <t>1448</t>
  </si>
  <si>
    <t>5960101005</t>
  </si>
  <si>
    <t>Pražcové kotvy TDHB pro pražec betonový SB 8, SB 8P</t>
  </si>
  <si>
    <t>1450</t>
  </si>
  <si>
    <t>811</t>
  </si>
  <si>
    <t>5960101010</t>
  </si>
  <si>
    <t>Pražcové kotvy TDHB pro pražec betonový SB 6</t>
  </si>
  <si>
    <t>1452</t>
  </si>
  <si>
    <t>5960101015</t>
  </si>
  <si>
    <t>Pražcové kotvy TDHB pro pražec betonový SB 5</t>
  </si>
  <si>
    <t>1454</t>
  </si>
  <si>
    <t>813</t>
  </si>
  <si>
    <t>5960101020</t>
  </si>
  <si>
    <t>Pražcové kotvy TDHB pro pražec betonový PB 2</t>
  </si>
  <si>
    <t>1456</t>
  </si>
  <si>
    <t>5960101040</t>
  </si>
  <si>
    <t>Pražcové kotvy TDHB pro pražec dřevěný</t>
  </si>
  <si>
    <t>1458</t>
  </si>
  <si>
    <t>815</t>
  </si>
  <si>
    <t>5960101045</t>
  </si>
  <si>
    <t>Pražcové kotvy pro pražec betonový výhybkový VPS</t>
  </si>
  <si>
    <t>1460</t>
  </si>
  <si>
    <t>5961176325</t>
  </si>
  <si>
    <t>Čelisťový závěr I. ČZ pro JS49 1:9-300 (klasik 1x závěr)</t>
  </si>
  <si>
    <t>1462</t>
  </si>
  <si>
    <t>817</t>
  </si>
  <si>
    <t>5961176335</t>
  </si>
  <si>
    <t>Čelisťový závěr ČZ dvouzávěrový pro JS49 1:12-500 (klasik 2x závěr) II.generace</t>
  </si>
  <si>
    <t>1203724554</t>
  </si>
  <si>
    <t>5961177000</t>
  </si>
  <si>
    <t>Náhradní díly pro ČZ jednoduchých výhybek bez žlabového pražce Závěrový hák ČZ pro první závěr UIC60 nebo R65</t>
  </si>
  <si>
    <t>1261414002</t>
  </si>
  <si>
    <t>819</t>
  </si>
  <si>
    <t>5961177020</t>
  </si>
  <si>
    <t>Náhradní díly pro ČZ jednoduchých výhybek bez žlabového pražce Závěrový hák ČZ pro první závěr nefrézovaného jazyka S49 (T)</t>
  </si>
  <si>
    <t>139601851</t>
  </si>
  <si>
    <t>5961177035</t>
  </si>
  <si>
    <t>Náhradní díly pro ČZ jednoduchých výhybek bez žlabového pražce Jazyková stěžejka pro ČZ bez žlabového pražce</t>
  </si>
  <si>
    <t>-167609657</t>
  </si>
  <si>
    <t>821</t>
  </si>
  <si>
    <t>5961177040</t>
  </si>
  <si>
    <t>Náhradní díly pro ČZ jednoduchých výhybek bez žlabového pražce Stěžejkový svorník úplný pro ČZ bez žlabového pražce</t>
  </si>
  <si>
    <t>23432135</t>
  </si>
  <si>
    <t>5961177045</t>
  </si>
  <si>
    <t>Náhradní díly pro ČZ jednoduchých výhybek bez žlabového pražce Závorovací tyč úplná pro ČZ bez žlabového pražce</t>
  </si>
  <si>
    <t>-1498671959</t>
  </si>
  <si>
    <t>823</t>
  </si>
  <si>
    <t>5961177050</t>
  </si>
  <si>
    <t>Náhradní díly pro ČZ jednoduchých výhybek bez žlabového pražce Izolační vložka pro ČZ bez žlabového pražce</t>
  </si>
  <si>
    <t>371035370</t>
  </si>
  <si>
    <t>5961177055</t>
  </si>
  <si>
    <t>Náhradní díly pro ČZ jednoduchých výhybek bez žlabového pražce Vymezovací vložka pro ČZ bez žlabového pražce</t>
  </si>
  <si>
    <t>795369763</t>
  </si>
  <si>
    <t>825</t>
  </si>
  <si>
    <t>5961177060</t>
  </si>
  <si>
    <t>Náhradní díly pro ČZ jednoduchých výhybek bez žlabového pražce Izolační pouzdro pro ČZ bez žlabového pražce</t>
  </si>
  <si>
    <t>1026698131</t>
  </si>
  <si>
    <t>5961177065</t>
  </si>
  <si>
    <t>Náhradní díly pro ČZ jednoduchých výhybek bez žlabového pražce Držák krytu pro ČZ bez žlabového pražce</t>
  </si>
  <si>
    <t>-1846031470</t>
  </si>
  <si>
    <t>827</t>
  </si>
  <si>
    <t>5961177070</t>
  </si>
  <si>
    <t>Náhradní díly pro ČZ jednoduchých výhybek bez žlabového pražce Kryt pro ČZ bez žlabového pražce</t>
  </si>
  <si>
    <t>-1382614864</t>
  </si>
  <si>
    <t>5961177075</t>
  </si>
  <si>
    <t>Náhradní díly pro ČZ jednoduchých výhybek bez žlabového pražce Spřálo sestavené pravé</t>
  </si>
  <si>
    <t>-367888871</t>
  </si>
  <si>
    <t>829</t>
  </si>
  <si>
    <t>5961177080</t>
  </si>
  <si>
    <t>Náhradní díly pro ČZ jednoduchých výhybek bez žlabového pražce Spřáho levé</t>
  </si>
  <si>
    <t>1928627417</t>
  </si>
  <si>
    <t>5961177085</t>
  </si>
  <si>
    <t>Náhradní díly pro ČZ jednoduchých výhybek bez žlabového pražce Spřálo sestavené pravé I</t>
  </si>
  <si>
    <t>1121634078</t>
  </si>
  <si>
    <t>831</t>
  </si>
  <si>
    <t>5961177090</t>
  </si>
  <si>
    <t>Náhradní díly pro ČZ jednoduchých výhybek bez žlabového pražce Spřáho levé I</t>
  </si>
  <si>
    <t>-1504153198</t>
  </si>
  <si>
    <t>5961177095</t>
  </si>
  <si>
    <t>Náhradní díly pro ČZ jednoduchých výhybek bez žlabového pražce Spřálo sestavené pravé II</t>
  </si>
  <si>
    <t>-201463698</t>
  </si>
  <si>
    <t>833</t>
  </si>
  <si>
    <t>5961177100</t>
  </si>
  <si>
    <t>Náhradní díly pro ČZ jednoduchých výhybek bez žlabového pražce Spřáho levé II</t>
  </si>
  <si>
    <t>746098913</t>
  </si>
  <si>
    <t>5961177105</t>
  </si>
  <si>
    <t>Náhradní díly pro ČZ jednoduchých výhybek bez žlabového pražce Spřálo sestavené pravé III</t>
  </si>
  <si>
    <t>-1357837652</t>
  </si>
  <si>
    <t>835</t>
  </si>
  <si>
    <t>5961177110</t>
  </si>
  <si>
    <t>Náhradní díly pro ČZ jednoduchých výhybek bez žlabového pražce Spřáho levé III</t>
  </si>
  <si>
    <t>585960526</t>
  </si>
  <si>
    <t>5961177115</t>
  </si>
  <si>
    <t>Náhradní díly pro ČZ jednoduchých výhybek bez žlabového pražce Úhlová páka sestavená pravá/levá II</t>
  </si>
  <si>
    <t>-1063300265</t>
  </si>
  <si>
    <t>837</t>
  </si>
  <si>
    <t>5961177125</t>
  </si>
  <si>
    <t>Náhradní díly pro ČZ jednoduchých výhybek bez žlabového pražce Úhlová páka zdvojená pravá/levá</t>
  </si>
  <si>
    <t>1147112876</t>
  </si>
  <si>
    <t>5961177135</t>
  </si>
  <si>
    <t>Náhradní díly pro ČZ jednoduchých výhybek bez žlabového pražce Čelist svěrací sestavená</t>
  </si>
  <si>
    <t>871198040</t>
  </si>
  <si>
    <t>839</t>
  </si>
  <si>
    <t>5961178000</t>
  </si>
  <si>
    <t>Zařízení pro snížení přestavného odporu výhybky Válečková stolička</t>
  </si>
  <si>
    <t>1464</t>
  </si>
  <si>
    <t>5961190765</t>
  </si>
  <si>
    <t>Ostatní výhybkové součásti Stolička válečková integrovaná 60 SVV-PA, P6004</t>
  </si>
  <si>
    <t>566592550</t>
  </si>
  <si>
    <t>841</t>
  </si>
  <si>
    <t>5961190770</t>
  </si>
  <si>
    <t>Ostatní výhybkové součásti Stolička válečková integrovaná 60 SVV-PB, P6004</t>
  </si>
  <si>
    <t>-1482902642</t>
  </si>
  <si>
    <t>5961190775</t>
  </si>
  <si>
    <t>Ostatní výhybkové součásti Stolička válečková integrovaná 49 SVV-PA, P4004</t>
  </si>
  <si>
    <t>-694163848</t>
  </si>
  <si>
    <t>843</t>
  </si>
  <si>
    <t>5961190780</t>
  </si>
  <si>
    <t>Ostatní výhybkové součásti Stolička válečková integrovaná 49 SVV-PB, P4004</t>
  </si>
  <si>
    <t>765196830</t>
  </si>
  <si>
    <t>5961190585</t>
  </si>
  <si>
    <t>Ostatní výhybkové součásti Opěrka zádržná S49 proti putování R190 - R1200</t>
  </si>
  <si>
    <t>390050928</t>
  </si>
  <si>
    <t>845</t>
  </si>
  <si>
    <t>5961190590</t>
  </si>
  <si>
    <t>Ostatní výhybkové součásti Opěrka zádržná R65 proti putování R190 - R 1200</t>
  </si>
  <si>
    <t>1287047563</t>
  </si>
  <si>
    <t>5962101120</t>
  </si>
  <si>
    <t>Návěstidlo hektometrovník železobetonový se znaky</t>
  </si>
  <si>
    <t>1470</t>
  </si>
  <si>
    <t>847</t>
  </si>
  <si>
    <t>5962104000</t>
  </si>
  <si>
    <t>Hranice námezník betonový</t>
  </si>
  <si>
    <t>1472</t>
  </si>
  <si>
    <t>5962107000</t>
  </si>
  <si>
    <t>Piktogramy zákaz vstupu</t>
  </si>
  <si>
    <t>1474</t>
  </si>
  <si>
    <t>849</t>
  </si>
  <si>
    <t>5962113000</t>
  </si>
  <si>
    <t>Sloupek ocelový pozinkovaný 70 mm</t>
  </si>
  <si>
    <t>1476</t>
  </si>
  <si>
    <t>5962114000</t>
  </si>
  <si>
    <t>Výstroj sloupku objímka 50 až 100 mm kompletní</t>
  </si>
  <si>
    <t>1478</t>
  </si>
  <si>
    <t>851</t>
  </si>
  <si>
    <t>5963101000</t>
  </si>
  <si>
    <t>Pryžová přejezdová konstrukce STRAIL pro zatížené komunikace</t>
  </si>
  <si>
    <t>-69056696</t>
  </si>
  <si>
    <t>5963101003</t>
  </si>
  <si>
    <t>Pryžová přejezdová konstrukce STRAIL pro zatížené komunikace se závěrnou zídkou tv. T</t>
  </si>
  <si>
    <t>-1150558928</t>
  </si>
  <si>
    <t>853</t>
  </si>
  <si>
    <t>5963101035</t>
  </si>
  <si>
    <t>Pryžová přejezdová konstrukce STRAIL panel vnitřní 600mm - STRAIL</t>
  </si>
  <si>
    <t>1490</t>
  </si>
  <si>
    <t>5963101040</t>
  </si>
  <si>
    <t>Pryžová přejezdová konstrukce STRAIL panel vnější 1200mm - STRAIL</t>
  </si>
  <si>
    <t>1492</t>
  </si>
  <si>
    <t>855</t>
  </si>
  <si>
    <t>5963101065</t>
  </si>
  <si>
    <t>Pryžová přejezdová konstrukce STRAIL panel vnitřní pedeStrail</t>
  </si>
  <si>
    <t>1502</t>
  </si>
  <si>
    <t>5963101070</t>
  </si>
  <si>
    <t>Pryžová přejezdová konstrukce STRAIL panel vnější pedeStrail</t>
  </si>
  <si>
    <t>1504</t>
  </si>
  <si>
    <t>857</t>
  </si>
  <si>
    <t>5963101045</t>
  </si>
  <si>
    <t>Pryžová přejezdová konstrukce STRAIL kolejová opěrka</t>
  </si>
  <si>
    <t>1494</t>
  </si>
  <si>
    <t>5963101050</t>
  </si>
  <si>
    <t>Pryžová přejezdová konstrukce STRAIL spínací táhlo střední 1200 mm</t>
  </si>
  <si>
    <t>1500</t>
  </si>
  <si>
    <t>859</t>
  </si>
  <si>
    <t>5963101075</t>
  </si>
  <si>
    <t>Pryžová přejezdová konstrukce STRAIL spínací táhlo střední 1800 mm</t>
  </si>
  <si>
    <t>1506</t>
  </si>
  <si>
    <t>5963101047</t>
  </si>
  <si>
    <t>Pryžová přejezdová konstrukce STRAIL spínací táhlo střední 900 mm</t>
  </si>
  <si>
    <t>1827104800</t>
  </si>
  <si>
    <t>861</t>
  </si>
  <si>
    <t>5963101080</t>
  </si>
  <si>
    <t>Pryžová přejezdová konstrukce STRAIL spínací táhlo 1800 mm</t>
  </si>
  <si>
    <t>1508</t>
  </si>
  <si>
    <t>5963101085</t>
  </si>
  <si>
    <t>Pryžová přejezdová konstrukce STRAIL spínací táhlo 1200 mm</t>
  </si>
  <si>
    <t>1510</t>
  </si>
  <si>
    <t>863</t>
  </si>
  <si>
    <t>5963101090</t>
  </si>
  <si>
    <t>Pryžová přejezdová konstrukce STRAIL spínací táhlo 900 mm</t>
  </si>
  <si>
    <t>1512</t>
  </si>
  <si>
    <t>5963101105</t>
  </si>
  <si>
    <t>Pryžová přejezdová konstrukce STRAIL závěrná zídka tvaru T délky 1200 mm</t>
  </si>
  <si>
    <t>1518</t>
  </si>
  <si>
    <t>865</t>
  </si>
  <si>
    <t>5963101115</t>
  </si>
  <si>
    <t>Pryžová přejezdová konstrukce STRAIL závěrná zídka tvaru T délky 1800 mm</t>
  </si>
  <si>
    <t>1520</t>
  </si>
  <si>
    <t>5963101120</t>
  </si>
  <si>
    <t>Pryžová přejezdová konstrukce STRAIL betonový základ délky 1500 mm</t>
  </si>
  <si>
    <t>1522</t>
  </si>
  <si>
    <t>867</t>
  </si>
  <si>
    <t>5963101130</t>
  </si>
  <si>
    <t>Pryžová přejezdová konstrukce STRAIL pojistný díl vnější</t>
  </si>
  <si>
    <t>1524</t>
  </si>
  <si>
    <t>5963101125</t>
  </si>
  <si>
    <t>Pryžová přejezdová konstrukce STRAIL pojistný díl vnitřní</t>
  </si>
  <si>
    <t>1526</t>
  </si>
  <si>
    <t>869</t>
  </si>
  <si>
    <t>5963101135</t>
  </si>
  <si>
    <t>Pryžová přejezdová konstrukce STRAIL pojistka proti posuvu</t>
  </si>
  <si>
    <t>1528</t>
  </si>
  <si>
    <t>5963101055</t>
  </si>
  <si>
    <t>Pryžová přejezdová konstrukce STRAIL náběhový klín pero</t>
  </si>
  <si>
    <t>1716825283</t>
  </si>
  <si>
    <t>871</t>
  </si>
  <si>
    <t>5963102050</t>
  </si>
  <si>
    <t>Pryžová přejezdová konstrukce Rosehill Baseplated Rail pro zatížené komunikace spínaný přírubami panel vnitřní</t>
  </si>
  <si>
    <t>-992944864</t>
  </si>
  <si>
    <t>5963102060</t>
  </si>
  <si>
    <t>Pryžová přejezdová konstrukce Rosehill Baseplated Rail pro zatížené komunikace spínaný přírubami panel vnější 700mm</t>
  </si>
  <si>
    <t>-185703544</t>
  </si>
  <si>
    <t>873</t>
  </si>
  <si>
    <t>5963102070</t>
  </si>
  <si>
    <t>Pryžová přejezdová konstrukce Rosehill Baseplated Rail pro zatížené komunikace spínaný přírubami panel vnější 900mm</t>
  </si>
  <si>
    <t>29842327</t>
  </si>
  <si>
    <t>874</t>
  </si>
  <si>
    <t>5963102080</t>
  </si>
  <si>
    <t>Pryžová přejezdová konstrukce Rosehill Baseplated Rail pro zatížené komunikace spínaný přírubami, náběhový klín</t>
  </si>
  <si>
    <t>1224320987</t>
  </si>
  <si>
    <t>875</t>
  </si>
  <si>
    <t>5963102150</t>
  </si>
  <si>
    <t>Pryžová přejezdová konstrukce Rosehill Rodded Rail pro zatížené komunikace spínaný šrouby panel vnitřní</t>
  </si>
  <si>
    <t>-373475191</t>
  </si>
  <si>
    <t>5963102160</t>
  </si>
  <si>
    <t>Pryžová přejezdová konstrukce Rosehill Rodded Rail pro zatížené komunikace spínaný šrouby panel vnější 700 mm</t>
  </si>
  <si>
    <t>41881866</t>
  </si>
  <si>
    <t>877</t>
  </si>
  <si>
    <t>5963102170</t>
  </si>
  <si>
    <t>Pryžová přejezdová konstrukce Rosehill Rodded Rail pro zatížené komunikace spínaný šrouby panel vnější 900 mm</t>
  </si>
  <si>
    <t>192092746</t>
  </si>
  <si>
    <t>5963102180</t>
  </si>
  <si>
    <t>Pryžová přejezdová konstrukce Rosehill Rodded Rail pro zatížené komunikace spínaný šrouby, náběhový klín</t>
  </si>
  <si>
    <t>-753152640</t>
  </si>
  <si>
    <t>879</t>
  </si>
  <si>
    <t>5963102190</t>
  </si>
  <si>
    <t>Pryžová přejezdová konstrukce Rosehill Rodded Rail pro zatížené komunikace spínaný šrouby, koncové táhlo</t>
  </si>
  <si>
    <t>-1213215008</t>
  </si>
  <si>
    <t>5963102390</t>
  </si>
  <si>
    <t>Pryžová přejezdová konstrukce Rosehill Kryt otvoru pro šrouby, pryžový</t>
  </si>
  <si>
    <t>1737744314</t>
  </si>
  <si>
    <t>881</t>
  </si>
  <si>
    <t>5963102350</t>
  </si>
  <si>
    <t>Pryžová přejezdová konstrukce Rosehill Spojovací příruba "U"</t>
  </si>
  <si>
    <t>342436216</t>
  </si>
  <si>
    <t>882</t>
  </si>
  <si>
    <t>5963102360</t>
  </si>
  <si>
    <t>Pryžová přejezdová konstrukce Rosehill Spojovací příruba "H"</t>
  </si>
  <si>
    <t>-928648533</t>
  </si>
  <si>
    <t>883</t>
  </si>
  <si>
    <t>5963102280</t>
  </si>
  <si>
    <t>Pryžová přejezdová konstrukce Rosehill závěrná zídka betonová 1,8m</t>
  </si>
  <si>
    <t>47485985</t>
  </si>
  <si>
    <t>884</t>
  </si>
  <si>
    <t>5963102300</t>
  </si>
  <si>
    <t>Pryžová přejezdová konstrukce Rosehill závěrná zídka pryžová standart 1,8m</t>
  </si>
  <si>
    <t>-937348907</t>
  </si>
  <si>
    <t>885</t>
  </si>
  <si>
    <t>5963107010</t>
  </si>
  <si>
    <t>Přejezd zádlažbový panel vnitřní</t>
  </si>
  <si>
    <t>1530</t>
  </si>
  <si>
    <t>5963125005</t>
  </si>
  <si>
    <t>Panel železobetonový silniční rozměru 300x150x15</t>
  </si>
  <si>
    <t>1532</t>
  </si>
  <si>
    <t>887</t>
  </si>
  <si>
    <t>5963131000</t>
  </si>
  <si>
    <t>Přechod pro pěší dřevěný z fošen</t>
  </si>
  <si>
    <t>1536</t>
  </si>
  <si>
    <t>5963134000</t>
  </si>
  <si>
    <t>Náběhový klín dřevěný</t>
  </si>
  <si>
    <t>1538</t>
  </si>
  <si>
    <t>889</t>
  </si>
  <si>
    <t>5963137000</t>
  </si>
  <si>
    <t>Pryžový profil hadice</t>
  </si>
  <si>
    <t>1542</t>
  </si>
  <si>
    <t>890</t>
  </si>
  <si>
    <t>5963146000</t>
  </si>
  <si>
    <t>Živičné přejezdové vozovky ACO 11S 50/70 střednězrnný-obrusná vrstva</t>
  </si>
  <si>
    <t>1548</t>
  </si>
  <si>
    <t>891</t>
  </si>
  <si>
    <t>5963146010</t>
  </si>
  <si>
    <t>Živičné přejezdové vozovky ACL 16S 50/70 hrubozrnný-ložní vrstva</t>
  </si>
  <si>
    <t>1550</t>
  </si>
  <si>
    <t>892</t>
  </si>
  <si>
    <t>5963152000</t>
  </si>
  <si>
    <t>Asfaltová zálivka trvale pružná pro trhliny a spáry</t>
  </si>
  <si>
    <t>1554</t>
  </si>
  <si>
    <t>893</t>
  </si>
  <si>
    <t>5963155000</t>
  </si>
  <si>
    <t>Asfaltová páska tavitelná 25x10</t>
  </si>
  <si>
    <t>1556</t>
  </si>
  <si>
    <t>5963155005</t>
  </si>
  <si>
    <t>Asfaltová páska těsnící</t>
  </si>
  <si>
    <t>1558</t>
  </si>
  <si>
    <t>895</t>
  </si>
  <si>
    <t>5963157000</t>
  </si>
  <si>
    <t>Nátěr hmota nátěrová vodou ředitelná základní</t>
  </si>
  <si>
    <t>1560</t>
  </si>
  <si>
    <t>5963157005</t>
  </si>
  <si>
    <t>Nátěr hmota nátěrová syntetická základní</t>
  </si>
  <si>
    <t>litr</t>
  </si>
  <si>
    <t>1562</t>
  </si>
  <si>
    <t>897</t>
  </si>
  <si>
    <t>5963157 R1</t>
  </si>
  <si>
    <t>Signocryl barva na vodorovné značení - žlutá</t>
  </si>
  <si>
    <t>1644</t>
  </si>
  <si>
    <t>5963157 R2</t>
  </si>
  <si>
    <t>Balotina T18 posyp pro vodorovné značení</t>
  </si>
  <si>
    <t>1646</t>
  </si>
  <si>
    <t>899</t>
  </si>
  <si>
    <t>5964103005</t>
  </si>
  <si>
    <t>Drenážní plastové díly trubka celoperforovaná DN 150 mm</t>
  </si>
  <si>
    <t>1564</t>
  </si>
  <si>
    <t>5964103065</t>
  </si>
  <si>
    <t>Drenážní plastové díly koleno 90° DN 150 mm</t>
  </si>
  <si>
    <t>1566</t>
  </si>
  <si>
    <t>901</t>
  </si>
  <si>
    <t>5964103085</t>
  </si>
  <si>
    <t>Drenážní plastové díly koleno 45° DN 150 mm</t>
  </si>
  <si>
    <t>1568</t>
  </si>
  <si>
    <t>5964103120</t>
  </si>
  <si>
    <t>Drenážní plastové díly šachta průchozí DN 400/250 1 vtok/1 odtok DN 250 mm</t>
  </si>
  <si>
    <t>1570</t>
  </si>
  <si>
    <t>903</t>
  </si>
  <si>
    <t>5964103125</t>
  </si>
  <si>
    <t>Drenážní plastové díly šachta odbočná DN 400/250 2 vtoky/1 odtok DN 250 mm</t>
  </si>
  <si>
    <t>1572</t>
  </si>
  <si>
    <t>5964103130</t>
  </si>
  <si>
    <t>Drenážní plastové díly prodlužovací nástavec šachty D 400, délka 3 m</t>
  </si>
  <si>
    <t>1574</t>
  </si>
  <si>
    <t>905</t>
  </si>
  <si>
    <t>5964103135</t>
  </si>
  <si>
    <t>Drenážní plastové díly poklop šachty plastový D 400</t>
  </si>
  <si>
    <t>1576</t>
  </si>
  <si>
    <t>5964104000</t>
  </si>
  <si>
    <t>Kanalizační díly plastové trubka hladká DN 150</t>
  </si>
  <si>
    <t>1578</t>
  </si>
  <si>
    <t>907</t>
  </si>
  <si>
    <t>5964105055</t>
  </si>
  <si>
    <t>Díly pro odvodnění betonové skruž kruhová pro jímku vsakovací DN 1 500mm/síla stěny 150mm</t>
  </si>
  <si>
    <t>1700602179</t>
  </si>
  <si>
    <t>5964105075</t>
  </si>
  <si>
    <t>Díly pro odvodnění betonové deska zákrytová 1 800 mm</t>
  </si>
  <si>
    <t>-1505659408</t>
  </si>
  <si>
    <t>909</t>
  </si>
  <si>
    <t>5964115000</t>
  </si>
  <si>
    <t>Příkopový žlab tvaru J</t>
  </si>
  <si>
    <t>1584</t>
  </si>
  <si>
    <t>5964117010</t>
  </si>
  <si>
    <t>Poklop příkopového žlabu tvaru U</t>
  </si>
  <si>
    <t>1588</t>
  </si>
  <si>
    <t>911</t>
  </si>
  <si>
    <t>5964119005</t>
  </si>
  <si>
    <t>Příkopová tvárnice TZZ 5</t>
  </si>
  <si>
    <t>1590</t>
  </si>
  <si>
    <t>5964121000</t>
  </si>
  <si>
    <t>Prahová vpusť výztužné vč. mříží</t>
  </si>
  <si>
    <t>1592</t>
  </si>
  <si>
    <t>913</t>
  </si>
  <si>
    <t>5964147000</t>
  </si>
  <si>
    <t>Nástupištní díly blok úložný U65</t>
  </si>
  <si>
    <t>1594</t>
  </si>
  <si>
    <t>5964147020</t>
  </si>
  <si>
    <t>Nástupištní díly tvárnice Tischer B</t>
  </si>
  <si>
    <t>1598</t>
  </si>
  <si>
    <t>915</t>
  </si>
  <si>
    <t>5964147130</t>
  </si>
  <si>
    <t>Nástupištní díly hrana H 130</t>
  </si>
  <si>
    <t>1600</t>
  </si>
  <si>
    <t>5964147145</t>
  </si>
  <si>
    <t>Nástupištní díly dlažební deska nástupištní VLsVP</t>
  </si>
  <si>
    <t>1602</t>
  </si>
  <si>
    <t>917</t>
  </si>
  <si>
    <t>5964147026</t>
  </si>
  <si>
    <t>Nástupištní díly konzolová deska KD 145</t>
  </si>
  <si>
    <t>-811324091</t>
  </si>
  <si>
    <t>5964159005</t>
  </si>
  <si>
    <t>Obrubník chodníkový</t>
  </si>
  <si>
    <t>1608</t>
  </si>
  <si>
    <t>919</t>
  </si>
  <si>
    <t>5964151000</t>
  </si>
  <si>
    <t>Dlažba zámková hladká cihla</t>
  </si>
  <si>
    <t>1610</t>
  </si>
  <si>
    <t>5964151025</t>
  </si>
  <si>
    <t>Dlažba zámková pro nevidomé cihla</t>
  </si>
  <si>
    <t>1614</t>
  </si>
  <si>
    <t>921</t>
  </si>
  <si>
    <t>5964153005</t>
  </si>
  <si>
    <t>Dlaždice betonová 30x30</t>
  </si>
  <si>
    <t>1618</t>
  </si>
  <si>
    <t>5964155005</t>
  </si>
  <si>
    <t>Dlažební kostky 8/10</t>
  </si>
  <si>
    <t>1622</t>
  </si>
  <si>
    <t>923</t>
  </si>
  <si>
    <t>5964161025</t>
  </si>
  <si>
    <t>Beton lehce zhutnitelný C 25/30;XC2 vyhovuje i XC1 F5 2 410 2 916</t>
  </si>
  <si>
    <t>1624</t>
  </si>
  <si>
    <t>5964163005</t>
  </si>
  <si>
    <t>Řezivo hranoly</t>
  </si>
  <si>
    <t>1626</t>
  </si>
  <si>
    <t>925</t>
  </si>
  <si>
    <t>5964163015</t>
  </si>
  <si>
    <t>Řezivo desky</t>
  </si>
  <si>
    <t>1628</t>
  </si>
  <si>
    <t>5964167065</t>
  </si>
  <si>
    <t>Sloupek plotní pozink délka/průměr 2500/50 mm</t>
  </si>
  <si>
    <t>1630</t>
  </si>
  <si>
    <t>927</t>
  </si>
  <si>
    <t>5964171000</t>
  </si>
  <si>
    <t>Krytka sloupku 50 mm</t>
  </si>
  <si>
    <t>1632</t>
  </si>
  <si>
    <t>5964173010</t>
  </si>
  <si>
    <t>Plotové pletivo 2,5 mm, 60x60 mm; PVC výška 180</t>
  </si>
  <si>
    <t>1634</t>
  </si>
  <si>
    <t>929</t>
  </si>
  <si>
    <t>5964175005</t>
  </si>
  <si>
    <t>Zarážedlo kolejové tvaru S49</t>
  </si>
  <si>
    <t>1636</t>
  </si>
  <si>
    <t>5964102050</t>
  </si>
  <si>
    <t>Gabionový koš kompletní s vázanými oky a svařované 1,00x1,00x1,00 m (1,000 m3)</t>
  </si>
  <si>
    <t>1638</t>
  </si>
  <si>
    <t>931</t>
  </si>
  <si>
    <t>5964133000</t>
  </si>
  <si>
    <t>Geotextilie základní</t>
  </si>
  <si>
    <t>1640</t>
  </si>
  <si>
    <t>5964133005</t>
  </si>
  <si>
    <t>Geotextilie separační</t>
  </si>
  <si>
    <t>1642</t>
  </si>
  <si>
    <t>Elektromontáže - ostatní práce a konstrukce</t>
  </si>
  <si>
    <t>EL01</t>
  </si>
  <si>
    <t>Ostatní práce a konstrukce</t>
  </si>
  <si>
    <t>933</t>
  </si>
  <si>
    <t>7493371045</t>
  </si>
  <si>
    <t>Demontáže zařízení na elektrickém ohřevu výhybek topné tyče výhybek a PHS s pérovými příchytkami</t>
  </si>
  <si>
    <t>1312</t>
  </si>
  <si>
    <t>7493351095</t>
  </si>
  <si>
    <t>Montáž elektrického ohřevu výhybek (EOV) topné tyče s pérovými příchytkami</t>
  </si>
  <si>
    <t>1314</t>
  </si>
  <si>
    <t>935</t>
  </si>
  <si>
    <t>7493371050</t>
  </si>
  <si>
    <t>Demontáže zařízení na elektrickém ohřevu výhybek topné tyče v místě závěru výhybky</t>
  </si>
  <si>
    <t>1320</t>
  </si>
  <si>
    <t>7493351100</t>
  </si>
  <si>
    <t>Montáž elektrického ohřevu výhybek (EOV) topné tyče v místě závěru výhybky</t>
  </si>
  <si>
    <t>1318</t>
  </si>
  <si>
    <t>937</t>
  </si>
  <si>
    <t>7493371055</t>
  </si>
  <si>
    <t>Demontáže zařízení na elektrickém ohřevu výhybek topné desky v prostoru závěru výhybky</t>
  </si>
  <si>
    <t>1316</t>
  </si>
  <si>
    <t>7493351105</t>
  </si>
  <si>
    <t>Montáž elektrického ohřevu výhybek (EOV) topné tyče topné desky v prostoru závěru výhybky</t>
  </si>
  <si>
    <t>1322</t>
  </si>
  <si>
    <t>Zabezpečovací zařízení</t>
  </si>
  <si>
    <t>ZAB01</t>
  </si>
  <si>
    <t>Přestavníky, SPA</t>
  </si>
  <si>
    <t>939</t>
  </si>
  <si>
    <t>7591013090</t>
  </si>
  <si>
    <t>Demontáž a zpětná montáž elektromotorického přestavníku pro účely podbíjení ST z výhybky s kontrolou jazyků s kloubovým upevněním</t>
  </si>
  <si>
    <t>-2034586730</t>
  </si>
  <si>
    <t>7591017030</t>
  </si>
  <si>
    <t>Demontáž elektromotorického přestavníku z výhybky s kontrolou jazyků</t>
  </si>
  <si>
    <t>-34850148</t>
  </si>
  <si>
    <t>941</t>
  </si>
  <si>
    <t>7591015036</t>
  </si>
  <si>
    <t>Montáž elektromotorického přestavníku na výhybce s kontrolou jazyků s upevněním ve žlabovém pražci</t>
  </si>
  <si>
    <t>1590048298</t>
  </si>
  <si>
    <t>Montáž elektromotorického přestavníku na výhybce s kontrolou jazyků s upevněním ve žlabovém pražci - připevnění přestavníku do žlabového pražce a zatažení kabelu s kabelovou formou do kabelového závěru, mechanické přezkoušení chodu</t>
  </si>
  <si>
    <t>Poznámka k položce:_x000D_
připevnění přestavníku do žlabového pražce a zatažení kabelu s kabelovou formou do kabelového závěru, mechanické přezkoušení chodu</t>
  </si>
  <si>
    <t>7591015038</t>
  </si>
  <si>
    <t>Montáž elektromotorického přestavníku na výhybce s kontrolou jazyků s upevněním přírubou</t>
  </si>
  <si>
    <t>-186115826</t>
  </si>
  <si>
    <t>Montáž elektromotorického přestavníku na výhybce s kontrolou jazyků s upevněním přírubou - připevnění přestavníku k přírubě a zatažení kabelu s kabelovou formou do kabelového závěru, mechanické přezkoušení chodu</t>
  </si>
  <si>
    <t>Poznámka k položce:_x000D_
připevnění přestavníku k přírubě a zatažení kabelu s kabelovou formou do kabelového závěru, mechanické přezkoušení chodu</t>
  </si>
  <si>
    <t>943</t>
  </si>
  <si>
    <t>7591017060</t>
  </si>
  <si>
    <t>Odpojení elektromotorického přestavníku z výhybky</t>
  </si>
  <si>
    <t>1374045843</t>
  </si>
  <si>
    <t>7591015062</t>
  </si>
  <si>
    <t>Připojení elektromotorického přestavníku na výhybku s kontrolou jazyků</t>
  </si>
  <si>
    <t>-1400903857</t>
  </si>
  <si>
    <t>Připojení elektromotorického přestavníku na výhybku s kontrolou jazyků - připojení a seřízení přestavníkové spojnice, montáž a seřízení kontrolního ústrojí</t>
  </si>
  <si>
    <t>945</t>
  </si>
  <si>
    <t>7591095010</t>
  </si>
  <si>
    <t>Dodatečná montáž ohrazení pro elekromotorický přestavník s plastovou ohrádkou</t>
  </si>
  <si>
    <t>570950261</t>
  </si>
  <si>
    <t>7594407015</t>
  </si>
  <si>
    <t>Demontáž snímače polohy jazyka SPA</t>
  </si>
  <si>
    <t>1518060324</t>
  </si>
  <si>
    <t>947</t>
  </si>
  <si>
    <t>7594405015</t>
  </si>
  <si>
    <t>Montáž snímače polohy jazyka SPA</t>
  </si>
  <si>
    <t>-1597120343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</si>
  <si>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</si>
  <si>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7594405020</t>
  </si>
  <si>
    <t>Montáž snímače polohy jazyka SPA na protilehlé straně kabelového závěru</t>
  </si>
  <si>
    <t>668522327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</si>
  <si>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</si>
  <si>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949</t>
  </si>
  <si>
    <t>7598095070</t>
  </si>
  <si>
    <t>Přezkoušení a regulace elektromotorového přestavníku</t>
  </si>
  <si>
    <t>-2142529818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</si>
  <si>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</si>
  <si>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Poznámka k položce:_x000D_
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</si>
  <si>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</si>
  <si>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</si>
  <si>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7592007050</t>
  </si>
  <si>
    <t>Demontáž počítacího bodu (senzoru) RSR 180</t>
  </si>
  <si>
    <t>142138397</t>
  </si>
  <si>
    <t>951</t>
  </si>
  <si>
    <t>7592005050</t>
  </si>
  <si>
    <t>Montáž počítacího bodu (senzoru) RSR 180</t>
  </si>
  <si>
    <t>-1624297857</t>
  </si>
  <si>
    <t>Montáž počítacího bodu (senzoru) RSR 180 - uložení a připevnění na určené místo, seřízení polohy, přezkoušení</t>
  </si>
  <si>
    <t>7594307015</t>
  </si>
  <si>
    <t>Demontáž součástí počítače náprav neoprénové ochranné hadice se soupravou pro upevnění k pražci</t>
  </si>
  <si>
    <t>-1404039697</t>
  </si>
  <si>
    <t>953</t>
  </si>
  <si>
    <t>7594305015</t>
  </si>
  <si>
    <t>Montáž součástí počítače náprav neoprénové ochranné hadice se soupravou pro upevnění k pražci</t>
  </si>
  <si>
    <t>-1422365619</t>
  </si>
  <si>
    <t>7598095085</t>
  </si>
  <si>
    <t>Přezkoušení a regulace senzoru počítacího bodu</t>
  </si>
  <si>
    <t>-1899624319</t>
  </si>
  <si>
    <t>Přezkoušení a regulace senzoru počítacího bodu - kontrola (nastavení) mechanických parametrů polohy, regulace napájení, kalibrace, kontrola funkce a započítávání, kontrola indikace</t>
  </si>
  <si>
    <t>Poznámka k položce:_x000D_
kontrola (nastavení) mechanických parametrů polohy, regulace napájení, kalibrace, kontrola funkce a započítávání, kontrola indikace</t>
  </si>
  <si>
    <t>955</t>
  </si>
  <si>
    <t>7598095090</t>
  </si>
  <si>
    <t>Přezkoušení a regulace počítače náprav včetně vyhotovení protokolu za 1 úsek</t>
  </si>
  <si>
    <t>-553806478</t>
  </si>
  <si>
    <t>Přezkoušení a regulace počítače náprav včetně vyhotovení protokolu za 1 úsek - provedení příslušných měření, nastavení zařízení, přezkoušení funkce a vyhotovení protokolu</t>
  </si>
  <si>
    <t>Poznámka k položce:_x000D_
provedení příslušných měření, nastavení zařízení, přezkoušení funkce a vyhotovení protokolu</t>
  </si>
  <si>
    <t>ZAB03</t>
  </si>
  <si>
    <t>Stykové transformátory, lanová propojení</t>
  </si>
  <si>
    <t>7594105010</t>
  </si>
  <si>
    <t>Odpojení a zpětné připojení lan propojovacích jednoho stykového transformátoru</t>
  </si>
  <si>
    <t>502652398</t>
  </si>
  <si>
    <t>Odpojení a zpětné připojení lan propojovacích jednoho stykového transformátoru - včetně odpojení a připevnění lanového propojení na pražce nebo montážní trámky</t>
  </si>
  <si>
    <t>957</t>
  </si>
  <si>
    <t>7594105014</t>
  </si>
  <si>
    <t>Odpojení a zpětné připojení lan ke stojánku KSLP</t>
  </si>
  <si>
    <t>901701567</t>
  </si>
  <si>
    <t>Odpojení a zpětné připojení lan ke stojánku KSLP - včetně odpojení a připevnění lanového propojení na pražce nebo montážní trámky</t>
  </si>
  <si>
    <t>7594105018</t>
  </si>
  <si>
    <t>Odpojení a zpětné připojení lan ke kolejové skříni TJAP</t>
  </si>
  <si>
    <t>-1721994628</t>
  </si>
  <si>
    <t>Odpojení a zpětné připojení lan ke kolejové skříni TJAP - včetně odpojení a připevnění lanového propojení na pražce nebo montážní trámky</t>
  </si>
  <si>
    <t>959</t>
  </si>
  <si>
    <t>7594107330</t>
  </si>
  <si>
    <t>Demontáž kolejnicového lanového propojení z betonových pražců</t>
  </si>
  <si>
    <t>-449981076</t>
  </si>
  <si>
    <t>7594105336</t>
  </si>
  <si>
    <t>Montáž lanového propojení kolejnicového na betonové pražce do 5,5 m</t>
  </si>
  <si>
    <t>1958892313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</si>
  <si>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</si>
  <si>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961</t>
  </si>
  <si>
    <t>7594105390</t>
  </si>
  <si>
    <t>Montáž pražce nebo trámku pro upevnění lanového propojení</t>
  </si>
  <si>
    <t>1362798645</t>
  </si>
  <si>
    <t>Montáž pražce nebo trámku pro upevnění lanového propojení - usazení pražce nebo trámku mezi koleje nebo podél koleje; připevnění lana k pražci nebo montážnímu trámku</t>
  </si>
  <si>
    <t>7594107360</t>
  </si>
  <si>
    <t>Demontáž lanového propojení stykového č.v. 70 301</t>
  </si>
  <si>
    <t>508291877</t>
  </si>
  <si>
    <t>963</t>
  </si>
  <si>
    <t>7594105360</t>
  </si>
  <si>
    <t>Montáž lanového propojení stykového č.v. 70 301</t>
  </si>
  <si>
    <t>-379721452</t>
  </si>
  <si>
    <t>Montáž lanového propojení stykového č.v. 70 301 - rozměření místa připojení, případné vyvrtání otvorů, montáž kompletní sady lanových propojení dvojice stykových transformátorů</t>
  </si>
  <si>
    <t>7594105405</t>
  </si>
  <si>
    <t>Zřízení otvoru pro ukolejnění / propojení typu Cembre</t>
  </si>
  <si>
    <t>1304</t>
  </si>
  <si>
    <t>Zřízení otvoru pro ukolejnění / propojení typu Cembre - navrtání otvoru do kolejnice, nalisování pouzdra</t>
  </si>
  <si>
    <t>965</t>
  </si>
  <si>
    <t>7594105410</t>
  </si>
  <si>
    <t>Výměna pouzdra (elektrolyticky pokovený kolejnicový kontakt) ve stojině lisováním</t>
  </si>
  <si>
    <t>1306</t>
  </si>
  <si>
    <t>Výměna pouzdra (elektrolyticky pokovený kolejnicový kontakt) ve stojině lisováním - demontáž původního pouzdra, nalisování nového</t>
  </si>
  <si>
    <t>7598095080</t>
  </si>
  <si>
    <t>Přezkoušení a regulace kolejových obvodů izolovaných</t>
  </si>
  <si>
    <t>593257176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</si>
  <si>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</si>
  <si>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Poznámka k položce:_x000D_
přeměření napětí na svorkách proudového zdroje a kolejového relé, regulování kolejových obvodů pří šuntováni předepsaným odporem, přezkoušení polarity bez šuntování</t>
  </si>
  <si>
    <t>967</t>
  </si>
  <si>
    <t>7594110915</t>
  </si>
  <si>
    <t>Lanové propojení s kolíkovým ukončením LLI 2xFe20/70 M16 norma 708549006 (HM0404223990716)</t>
  </si>
  <si>
    <t>1648</t>
  </si>
  <si>
    <t>7594110925</t>
  </si>
  <si>
    <t>Lanové propojení s kolíkovým ukončením LLI 2xFe20/120 M16 norma 708549007 (HM0404223990733)</t>
  </si>
  <si>
    <t>1650</t>
  </si>
  <si>
    <t>969</t>
  </si>
  <si>
    <t>7594110035</t>
  </si>
  <si>
    <t>Lanové propojení s kolíkovým ukončením KB 1xCu50/700 norma 703569005 (HM0404223310000)</t>
  </si>
  <si>
    <t>1652</t>
  </si>
  <si>
    <t>7594190050</t>
  </si>
  <si>
    <t>Ostatní Souprava propojek s oky CEMBRE dvojitá + uzemnění CV253039003 (HM0404223991903)</t>
  </si>
  <si>
    <t>1654</t>
  </si>
  <si>
    <t>971</t>
  </si>
  <si>
    <t>7594190060</t>
  </si>
  <si>
    <t>Ostatní Souprava propojek s oky CEMBRE jednoduchá + uzemnění CV253039002 (HM0404223991902)</t>
  </si>
  <si>
    <t>1656</t>
  </si>
  <si>
    <t>7594190070</t>
  </si>
  <si>
    <t>Ostatní Souprava propojek s oky CEMBRE jednoduchá CV253039001 (HM0404223991901)</t>
  </si>
  <si>
    <t>1658</t>
  </si>
  <si>
    <t>ZAB04</t>
  </si>
  <si>
    <t>Ukolejnění</t>
  </si>
  <si>
    <t>973</t>
  </si>
  <si>
    <t>7594107415</t>
  </si>
  <si>
    <t>Demontáž lanového ukolejnění / propojení ze stojiny kolejnice</t>
  </si>
  <si>
    <t>-1590730450</t>
  </si>
  <si>
    <t>7594105415</t>
  </si>
  <si>
    <t>Montáž připojení lanového ukolejnění / propojení na stojinu kolejnice</t>
  </si>
  <si>
    <t>813741795</t>
  </si>
  <si>
    <t>975</t>
  </si>
  <si>
    <t>7497371630</t>
  </si>
  <si>
    <t>Demontáže zařízení trakčního vedení svodu propojení nebo ukolejnění na elektrizovaných tratích nebo v kolejových obvodech</t>
  </si>
  <si>
    <t>39007919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</si>
  <si>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</si>
  <si>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</si>
  <si>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</si>
  <si>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844959145</t>
  </si>
  <si>
    <t>ZAB05</t>
  </si>
  <si>
    <t>Balízy</t>
  </si>
  <si>
    <t>977</t>
  </si>
  <si>
    <t>7592007160</t>
  </si>
  <si>
    <t>Demontáž balízy úplná včetně upevňovací sady</t>
  </si>
  <si>
    <t>1455071771</t>
  </si>
  <si>
    <t>7592005162</t>
  </si>
  <si>
    <t>Montáž balízy do kolejiště pomocí mezikolejnicového upevňovadla (Clamp, Vortok apod)</t>
  </si>
  <si>
    <t>-865940739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</si>
  <si>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</si>
  <si>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Poznámka k položce:_x000D_
V ceně jsou započítány náklady na odkopání štěrku, montáž mezikolejnicového upevňovadla, úpravu štěrkového lože a montáž balízy.</t>
  </si>
  <si>
    <t>ZAB06</t>
  </si>
  <si>
    <t>MIB</t>
  </si>
  <si>
    <t>979</t>
  </si>
  <si>
    <t>7592007120</t>
  </si>
  <si>
    <t>Demontáž informačního bodu MIB 6</t>
  </si>
  <si>
    <t>1298</t>
  </si>
  <si>
    <t>7592005120</t>
  </si>
  <si>
    <t>Montáž informačního bodu MIB 6</t>
  </si>
  <si>
    <t>1296</t>
  </si>
  <si>
    <t>Montáž informačního bodu MIB 6 - uložení a připevnění na určené místo, seřízení, přezkoušení</t>
  </si>
  <si>
    <t>ZAB07</t>
  </si>
  <si>
    <t>UPMP, UKMP</t>
  </si>
  <si>
    <t>981</t>
  </si>
  <si>
    <t>7590147044</t>
  </si>
  <si>
    <t>Demontáž závěru kabelového zabezpečovacího na zemní podpěru UKMP</t>
  </si>
  <si>
    <t>-1928343834</t>
  </si>
  <si>
    <t>7590147046</t>
  </si>
  <si>
    <t>Demontáž závěru kabelového zabezpečovacího na zemní podpěru UPMP</t>
  </si>
  <si>
    <t>60836985</t>
  </si>
  <si>
    <t>983</t>
  </si>
  <si>
    <t>7590145044</t>
  </si>
  <si>
    <t>Montáž závěru kabelového zabezpečovacího na zemní podpěru UKMP</t>
  </si>
  <si>
    <t>694213807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</si>
  <si>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</si>
  <si>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</si>
  <si>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</si>
  <si>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1484029417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</si>
  <si>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</si>
  <si>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</si>
  <si>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</si>
  <si>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985</t>
  </si>
  <si>
    <t>9901000100</t>
  </si>
  <si>
    <t>Doprava materiálu lehkou mechanizací nosnosti do 3,5 t elektrosoučástek, montážního materiálu, kameniva, písku, dlažebních kostek, suti, atd. do 10 km</t>
  </si>
  <si>
    <t>262144</t>
  </si>
  <si>
    <t>1660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</si>
  <si>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</si>
  <si>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</si>
  <si>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</si>
  <si>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-859331966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</si>
  <si>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</si>
  <si>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987</t>
  </si>
  <si>
    <t>9902100100</t>
  </si>
  <si>
    <t>Doprava materiálu těžkou mechanizací nosnosti přes 3,5 t sypanin (kameniva, písku, suti, dlažebních kostek, atd.) do 10 km</t>
  </si>
  <si>
    <t>1668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</si>
  <si>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</si>
  <si>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9902109200</t>
  </si>
  <si>
    <t>Doprava materiálu těžkou mechanizací nosnosti přes 3,5 t sypanin (kameniva, písku, suti, dlažebních kostek, atd.) příplatek za každých dalších 10 km</t>
  </si>
  <si>
    <t>1088550138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</si>
  <si>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</si>
  <si>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989</t>
  </si>
  <si>
    <t>9902200100</t>
  </si>
  <si>
    <t>Doprava materiálu těžkou mechanizací nosnosti přes 3,5 t objemnějšího kusového materiálu (prefabrikátů, stožárů, výhybek, rozvaděčů, vybouraných hmot atd.) do 10 km</t>
  </si>
  <si>
    <t>1686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</si>
  <si>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</si>
  <si>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</si>
  <si>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</si>
  <si>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-1324916629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</si>
  <si>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</si>
  <si>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991</t>
  </si>
  <si>
    <t>9902900100</t>
  </si>
  <si>
    <t>Naložení sypanin, drobného kusového materiálu, suti</t>
  </si>
  <si>
    <t>1740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</si>
  <si>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</si>
  <si>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</si>
  <si>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</si>
  <si>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1742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</si>
  <si>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</si>
  <si>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993</t>
  </si>
  <si>
    <t>9902900300</t>
  </si>
  <si>
    <t>Složení sypanin, drobného kusového materiálu, suti</t>
  </si>
  <si>
    <t>1744</t>
  </si>
  <si>
    <t>Složení sypanin, drobného kusového materiálu, suti Poznámka: 1. Ceny jsou určeny pro skládání materiálu z vlastních zásob objednatele.</t>
  </si>
  <si>
    <t>9902900400</t>
  </si>
  <si>
    <t>Složení objemnějšího kusového materiálu, vybouraných hmot</t>
  </si>
  <si>
    <t>1746</t>
  </si>
  <si>
    <t>Složení objemnějšího kusového materiálu, vybouraných hmot Poznámka: 1. Ceny jsou určeny pro skládání materiálu z vlastních zásob objednatele.</t>
  </si>
  <si>
    <t>995</t>
  </si>
  <si>
    <t>9903100100</t>
  </si>
  <si>
    <t>Přeprava mechanizace na místo prováděných prací o hmotnosti do 12 t přes 50 do 100 km</t>
  </si>
  <si>
    <t>1748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</si>
  <si>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</si>
  <si>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9903100200</t>
  </si>
  <si>
    <t>Přeprava mechanizace na místo prováděných prací o hmotnosti do 12 t do 200 km</t>
  </si>
  <si>
    <t>1750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</si>
  <si>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</si>
  <si>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997</t>
  </si>
  <si>
    <t>9903200100</t>
  </si>
  <si>
    <t>Přeprava mechanizace na místo prováděných prací o hmotnosti přes 12 t přes 50 do 100 km</t>
  </si>
  <si>
    <t>1752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</si>
  <si>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</si>
  <si>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</si>
  <si>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</si>
  <si>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1754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</si>
  <si>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</si>
  <si>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999</t>
  </si>
  <si>
    <t>9909000100</t>
  </si>
  <si>
    <t>Poplatek za uložení suti nebo hmot na oficiální skládku</t>
  </si>
  <si>
    <t>1756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</si>
  <si>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</si>
  <si>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9909000110</t>
  </si>
  <si>
    <t>Poplatek za uložení výzisku ze štěrkového lože nekontaminovaného</t>
  </si>
  <si>
    <t>1758</t>
  </si>
  <si>
    <t>Poplatek za uložení výzisku ze štěrkového lože nekontaminovaného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</si>
  <si>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1001</t>
  </si>
  <si>
    <t>9909000210</t>
  </si>
  <si>
    <t>Poplatek za uložení výzisku ze štěrkového lože kontaminovaného</t>
  </si>
  <si>
    <t>1760</t>
  </si>
  <si>
    <t>Poplatek za uložení výzisku ze štěrkového lože kontaminovaného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</si>
  <si>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</si>
  <si>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</si>
  <si>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1762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</si>
  <si>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</si>
  <si>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1003</t>
  </si>
  <si>
    <t>9909000300</t>
  </si>
  <si>
    <t>Poplatek za likvidaci dřevěných kolejnicových podpor</t>
  </si>
  <si>
    <t>1764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</si>
  <si>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</si>
  <si>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</si>
  <si>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</si>
  <si>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1766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</si>
  <si>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</si>
  <si>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1005</t>
  </si>
  <si>
    <t>9909000500</t>
  </si>
  <si>
    <t>Poplatek za uložení odpadu betonových prefabrikátů</t>
  </si>
  <si>
    <t>1768</t>
  </si>
  <si>
    <t>Poplatek za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</si>
  <si>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9909000600</t>
  </si>
  <si>
    <t>Poplatek za recyklaci odpadu (asfaltové směsi, kusový beton)</t>
  </si>
  <si>
    <t>-1438737168</t>
  </si>
  <si>
    <t>Poplatek za recyklaci odpadu (asfaltové směsi, kusový beton)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</si>
  <si>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1007</t>
  </si>
  <si>
    <t>9909000700</t>
  </si>
  <si>
    <t>Poplatek za recyklaci kameniva</t>
  </si>
  <si>
    <t>-252803570</t>
  </si>
  <si>
    <t>Poplatek za recyklaci kameniva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</si>
  <si>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 R1</t>
  </si>
  <si>
    <t>Poplatek za uložení zeminy, suti nebo hmot na oficiální skládku</t>
  </si>
  <si>
    <t>-466405979</t>
  </si>
  <si>
    <t xml:space="preserve">Poplatek za uložení zeminy, suti nebo hmot na oficiální skládku.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</si>
  <si>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1009</t>
  </si>
  <si>
    <t>9909000 R2</t>
  </si>
  <si>
    <t>1127986516</t>
  </si>
  <si>
    <t xml:space="preserve">Poplatek za uložení výzisku ze štěrkového lože nekontaminovaného.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</si>
  <si>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9909000 R3</t>
  </si>
  <si>
    <t>1504560004</t>
  </si>
  <si>
    <t xml:space="preserve">Poplatek za uložení odpadu betonových prefabrikátů.  Poznámka: 1. V cenách jsou započteny náklady na uložení stavebního odpadu na oficiální skládku. 2. Dodavatel při nacenění této položky vychází z ceny z aktuálního průzkumu trhu s využitím nejbližšího dostupného místa oficiální skládky. Nutno zohlednit regionální rozdíly v cenách poplatků za uložení.
</t>
  </si>
  <si>
    <t>VON - Vedlejší a ostatní náklady - ST Ostrava - Obvod 2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</si>
  <si>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</si>
  <si>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</si>
  <si>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</si>
  <si>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</si>
  <si>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</si>
  <si>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</si>
  <si>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 R1</t>
  </si>
  <si>
    <t>Geodetické práce Geodetické práce před opravou - cena stavby do 1 mil.</t>
  </si>
  <si>
    <t>soubor</t>
  </si>
  <si>
    <t>1773607609</t>
  </si>
  <si>
    <t>022101001 R2</t>
  </si>
  <si>
    <t>Geodetické práce Geodetické práce před opravou - cena stavby do 3 mil.</t>
  </si>
  <si>
    <t>-1078180977</t>
  </si>
  <si>
    <t>022101001 R3</t>
  </si>
  <si>
    <t>Geodetické práce Geodetické práce před opravou - cena stavby do 5 mil.</t>
  </si>
  <si>
    <t>1852843172</t>
  </si>
  <si>
    <t>022101001 R4</t>
  </si>
  <si>
    <t>Geodetické práce Geodetické práce před opravou - cena stavby přes 5 mil.</t>
  </si>
  <si>
    <t>1831190466</t>
  </si>
  <si>
    <t>022101011 R1</t>
  </si>
  <si>
    <t>Geodetické práce Geodetické práce v průběhu opravy - cena stavby do 1 mil.</t>
  </si>
  <si>
    <t>-279914956</t>
  </si>
  <si>
    <t>022101011 R2</t>
  </si>
  <si>
    <t>Geodetické práce Geodetické práce v průběhu opravy - cena stavby do 3 mil.</t>
  </si>
  <si>
    <t>-1666994494</t>
  </si>
  <si>
    <t>022101011 R3</t>
  </si>
  <si>
    <t>Geodetické práce Geodetické práce v průběhu opravy - cena stavby do 5 mil.</t>
  </si>
  <si>
    <t>1202257114</t>
  </si>
  <si>
    <t>022101011 R4</t>
  </si>
  <si>
    <t>Geodetické práce Geodetické práce v průběhu opravy - cena stavby přes 5 mil.</t>
  </si>
  <si>
    <t>103473047</t>
  </si>
  <si>
    <t>022101021 R1</t>
  </si>
  <si>
    <t>Geodetické práce Geodetické práce po ukončení opravy - cena stavby do 1 mil.</t>
  </si>
  <si>
    <t>-1632417362</t>
  </si>
  <si>
    <t>022101021 R2</t>
  </si>
  <si>
    <t>Geodetické práce Geodetické práce po ukončení opravy - cena stavby do 3 mil.</t>
  </si>
  <si>
    <t>-930230448</t>
  </si>
  <si>
    <t>022101021 R3</t>
  </si>
  <si>
    <t>Geodetické práce Geodetické práce po ukončení opravy - cena stavby do 5 mil.</t>
  </si>
  <si>
    <t>1710253034</t>
  </si>
  <si>
    <t>022101021 R4</t>
  </si>
  <si>
    <t>Geodetické práce Geodetické práce po ukončení opravy - cena stavby přes 5 mil.</t>
  </si>
  <si>
    <t>-1249066458</t>
  </si>
  <si>
    <t>022111001</t>
  </si>
  <si>
    <t>Geodetické práce Měření prostorové polohy koleje zaměřením APK trať jednokolejná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</si>
  <si>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</si>
  <si>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Poznámka k položce:_x000D_
Jedná se o cenu za zaměření ve výluce koleje.</t>
  </si>
  <si>
    <t>022111011</t>
  </si>
  <si>
    <t>Geodetické práce Měření prostorové polohy koleje zaměřením APK trať dvoukolejná</t>
  </si>
  <si>
    <t>Geodetické práce Měření prostorové polohy koleje zaměřením APK trať dvoukolejná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</si>
  <si>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022121001 R</t>
  </si>
  <si>
    <t>Geodetické práce Diagnostika technické infrastruktury Vytýčení trasy inženýrských sítí</t>
  </si>
  <si>
    <t>Kč/hod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</si>
  <si>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</si>
  <si>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dotčené práce</t>
  </si>
  <si>
    <t>023121001</t>
  </si>
  <si>
    <t>Projektové práce Projektová dokumentace - přípravné práce Zjednodušený projekt opravy koleje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</si>
  <si>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</si>
  <si>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023131001 R1</t>
  </si>
  <si>
    <t>Projektové práce Dokumentace skutečného provedení železničního svršku a spodku - cena stavby do 1 mil.</t>
  </si>
  <si>
    <t>-623579630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</si>
  <si>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</si>
  <si>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023131001 R2</t>
  </si>
  <si>
    <t>Projektové práce Dokumentace skutečného provedení železničního svršku a spodku - cena stavby do 3 mil.</t>
  </si>
  <si>
    <t>-648516074</t>
  </si>
  <si>
    <t>023131001 R3</t>
  </si>
  <si>
    <t>Projektové práce Dokumentace skutečného provedení železničního svršku a spodku - cena stavby do 5 mil.</t>
  </si>
  <si>
    <t>73830933</t>
  </si>
  <si>
    <t>023131001 R4</t>
  </si>
  <si>
    <t xml:space="preserve">Projektové práce Dokumentace skutečného provedení železničního svršku a spodku - cena stavby nad 5 mil. </t>
  </si>
  <si>
    <t>-1579943711</t>
  </si>
  <si>
    <t>024101001 R</t>
  </si>
  <si>
    <t>Inženýrská činnost střežení pracovní skupiny zaměstnanců</t>
  </si>
  <si>
    <t>024101401 R</t>
  </si>
  <si>
    <t>Inženýrská činnost koordinační a kompletační činnost</t>
  </si>
  <si>
    <t>Poznámka k položce:_x000D_
ZRN</t>
  </si>
  <si>
    <t>033111001 R1</t>
  </si>
  <si>
    <t>Provozní vlivy Výluka silničního provozu se zajištěním objížďky - jednoduché vyřízení povolení a označení objížďky</t>
  </si>
  <si>
    <t>033111001 R2</t>
  </si>
  <si>
    <t>Provozní vlivy Výluka silničního provozu se zajištěním objížďky - středně obtížné vyřízení povolení a označení objížďky</t>
  </si>
  <si>
    <t>033111001 R3</t>
  </si>
  <si>
    <t>Provozní vlivy Výluka silničního provozu se zajištěním objížďky - obtížné vyřízení povolení a označení objížďky</t>
  </si>
  <si>
    <t>033121001 R</t>
  </si>
  <si>
    <t>Provozní vlivy Rušení prací železničním provozem širá trať nebo dopravny s kolejovým rozvětvením s počtem vlaků za směnu 8,5 hod. do 25</t>
  </si>
  <si>
    <t>-178989050</t>
  </si>
  <si>
    <t>033121011 R</t>
  </si>
  <si>
    <t>Provozní vlivy Rušení prací železničním provozem širá trať nebo dopravny s kolejovým rozvětvením s počtem vlaků za směnu 8,5 hod. přes 25 do 50</t>
  </si>
  <si>
    <t>033121021 R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</si>
  <si>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</si>
  <si>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</si>
  <si>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</si>
  <si>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</si>
  <si>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034101001</t>
  </si>
  <si>
    <t>Další náklady na pracovníky Náklady na pracovní pohotovost zaměstnanců na jednoho pracovníka</t>
  </si>
  <si>
    <t>034111001</t>
  </si>
  <si>
    <t>Další náklady na pracovníky Zákonné příplatky ke mzdě za práci o sobotách, nedělích a státem uznaných svátcích</t>
  </si>
  <si>
    <t>Poznámka k položce:_x000D_
ocení se dle platné legislativy</t>
  </si>
  <si>
    <t>034111011</t>
  </si>
  <si>
    <t>Další náklady na pracovníky Zákonné příplatky ke mzdě za práci v noci</t>
  </si>
  <si>
    <t>031101011 R</t>
  </si>
  <si>
    <t>Zařízení a vybavení staveniště vyjma dále jmenované práce včetně opatření na ochranu sousedních pozemků, informační tabule, dopravního značení na staveništi aj. při velikosti nákladů přes 1 do 3 mil. Kč</t>
  </si>
  <si>
    <t>-792473014</t>
  </si>
  <si>
    <t>031101021 R</t>
  </si>
  <si>
    <t>Zařízení a vybavení staveniště vyjma dále jmenované práce včetně opatření na ochranu sousedních pozemků, informační tabule, dopravního značení na staveništi aj. při velikosti nákladů přes 3 do 5 mil. Kč</t>
  </si>
  <si>
    <t>-134233194</t>
  </si>
  <si>
    <t>031101031 R</t>
  </si>
  <si>
    <t>Zařízení a vybavení staveniště vyjma dále jmenované práce včetně opatření na ochranu sousedních pozemků, informační tabule, dopravního značení na staveništi aj. při velikosti nákladů přes 5 do 20 mil. Kč</t>
  </si>
  <si>
    <t>272703891</t>
  </si>
  <si>
    <t>031101041 R</t>
  </si>
  <si>
    <t>Zařízení a vybavení staveniště vyjma dále jmenované práce včetně opatření na ochranu sousedních pozemků, informační tabule, dopravního značení na staveništi aj. při velikosti nákladů přes 20 mil. Kč</t>
  </si>
  <si>
    <t>1128785913</t>
  </si>
  <si>
    <t>023121001 R1</t>
  </si>
  <si>
    <t>Projektové práce Projektová dokumentace - přípravné práce. Zjednodušený projekt pro výrobu jednotlivých panelů PHS. Při velikosti nákladů do 1 mil. Kč.</t>
  </si>
  <si>
    <t>1363472492</t>
  </si>
  <si>
    <t xml:space="preserve">Projektové práce Projektová dokumentace - přípravné práce. Zjednodušený projekt pro výrobu jednotlivých panelů PHS. Při velikosti nákladů do 1 mil. Kč. V ceně jsou započteny náklady na zaměření stávajících sloupů a dopočet konkrétních délek všech nových hliníkových panelů. Včetně barevného řešení. </t>
  </si>
  <si>
    <t xml:space="preserve">Poznámka k položce:_x000D_
V ceně jsou započteny náklady na zaměření stávajících sloupů a dopočet konkrétních délek všech nových hliníkových panelů. Včetně barevného řešení. </t>
  </si>
  <si>
    <t>023121001 R2</t>
  </si>
  <si>
    <t>Projektové práce Projektová dokumentace - přípravné práce. Zjednodušený projekt pro výrobu jednotlivých panelů PHS. Při velikosti nákladů přes 1 do 5 mil. Kč.</t>
  </si>
  <si>
    <t>2008192836</t>
  </si>
  <si>
    <t xml:space="preserve">Projektové práce Projektová dokumentace - přípravné práce. Zjednodušený projekt pro výrobu jednotlivých panelů PHS. Při velikosti nákladů přes 1 do 5 mil. Kč. V ceně jsou započteny náklady na zaměření stávajících sloupů a dopočet konkrétních délek všech nových hliníkových panelů. Včetně barevného řešení. </t>
  </si>
  <si>
    <t>023121001 R3</t>
  </si>
  <si>
    <t>Projektové práce Projektová dokumentace - přípravné práce. Zjednodušený projekt pro výrobu jednotlivých panelů PHS. Při velikosti nákladů přes 5 do 10 mil. Kč.</t>
  </si>
  <si>
    <t>2067622343</t>
  </si>
  <si>
    <t xml:space="preserve">Projektové práce Projektová dokumentace - přípravné práce. Zjednodušený projekt pro výrobu jednotlivých panelů PHS. Při velikosti nákladů přes 5 do 10 mil. Kč. V ceně jsou započteny náklady na zaměření stávajících sloupů a dopočet konkrétních délek všech nových hliníkových panelů. Včetně barevného řešení.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</si>
</sst>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3" borderId="0" xfId="0" applyFont="1" applyFill="1" applyAlignment="1">
      <alignment horizontal="left" vertical="center"/>
    </xf>
    <xf numFmtId="0" fontId="17" fillId="3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7" fontId="17" fillId="0" borderId="22" xfId="0" applyNumberFormat="1" applyFont="1" applyBorder="1" applyAlignment="1">
      <alignment vertical="center"/>
    </xf>
    <xf numFmtId="4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right" vertical="center"/>
    </xf>
    <xf numFmtId="0" fontId="17" fillId="3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359410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84</xdr:row>
      <xdr:rowOff>299720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116</xdr:row>
      <xdr:rowOff>0</xdr:rowOff>
    </xdr:from>
    <xdr:to>
      <xdr:col>9</xdr:col>
      <xdr:colOff>1215390</xdr:colOff>
      <xdr:row>119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6</xdr:row>
      <xdr:rowOff>208280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84</xdr:row>
      <xdr:rowOff>208280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106</xdr:row>
      <xdr:rowOff>208280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1" width="2.7109375" customWidth="1"/>
    <col min="32" max="32" width="12.7109375" customWidth="1"/>
    <col min="33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52" t="s">
        <v>13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R5" s="16"/>
      <c r="BS5" s="13" t="s">
        <v>6</v>
      </c>
    </row>
    <row r="6" spans="1:74" ht="36.9" customHeight="1">
      <c r="B6" s="16"/>
      <c r="D6" s="21" t="s">
        <v>14</v>
      </c>
      <c r="K6" s="154" t="s">
        <v>15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20" t="s">
        <v>21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22</v>
      </c>
      <c r="AK10" s="22" t="s">
        <v>23</v>
      </c>
      <c r="AN10" s="20" t="s">
        <v>24</v>
      </c>
      <c r="AR10" s="16"/>
      <c r="BS10" s="13" t="s">
        <v>6</v>
      </c>
    </row>
    <row r="11" spans="1:74" ht="18.45" customHeight="1">
      <c r="B11" s="16"/>
      <c r="E11" s="20" t="s">
        <v>25</v>
      </c>
      <c r="AK11" s="22" t="s">
        <v>26</v>
      </c>
      <c r="AN11" s="20" t="s">
        <v>27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28</v>
      </c>
      <c r="AK13" s="22" t="s">
        <v>23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29</v>
      </c>
      <c r="AK14" s="22" t="s">
        <v>26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4</v>
      </c>
    </row>
    <row r="16" spans="1:74" ht="12" customHeight="1">
      <c r="B16" s="16"/>
      <c r="D16" s="22" t="s">
        <v>30</v>
      </c>
      <c r="AK16" s="22" t="s">
        <v>23</v>
      </c>
      <c r="AN16" s="20" t="s">
        <v>1</v>
      </c>
      <c r="AR16" s="16"/>
      <c r="BS16" s="13" t="s">
        <v>4</v>
      </c>
    </row>
    <row r="17" spans="2:71" ht="18.45" customHeight="1">
      <c r="B17" s="16"/>
      <c r="E17" s="20" t="s">
        <v>29</v>
      </c>
      <c r="AK17" s="22" t="s">
        <v>26</v>
      </c>
      <c r="AN17" s="20" t="s">
        <v>1</v>
      </c>
      <c r="AR17" s="16"/>
      <c r="BS17" s="13" t="s">
        <v>31</v>
      </c>
    </row>
    <row r="18" spans="2:71" ht="6.9" customHeight="1">
      <c r="B18" s="16"/>
      <c r="AR18" s="16"/>
      <c r="BS18" s="13" t="s">
        <v>6</v>
      </c>
    </row>
    <row r="19" spans="2:71" ht="12" customHeight="1">
      <c r="B19" s="16"/>
      <c r="D19" s="22" t="s">
        <v>32</v>
      </c>
      <c r="AK19" s="22" t="s">
        <v>23</v>
      </c>
      <c r="AN19" s="20" t="s">
        <v>24</v>
      </c>
      <c r="AR19" s="16"/>
      <c r="BS19" s="13" t="s">
        <v>6</v>
      </c>
    </row>
    <row r="20" spans="2:71" ht="18.45" customHeight="1">
      <c r="B20" s="16"/>
      <c r="E20" s="20" t="s">
        <v>25</v>
      </c>
      <c r="AK20" s="22" t="s">
        <v>26</v>
      </c>
      <c r="AN20" s="20" t="s">
        <v>27</v>
      </c>
      <c r="AR20" s="16"/>
      <c r="BS20" s="13" t="s">
        <v>31</v>
      </c>
    </row>
    <row r="21" spans="2:71" ht="6.9" customHeight="1">
      <c r="B21" s="16"/>
      <c r="AR21" s="16"/>
    </row>
    <row r="22" spans="2:71" ht="12" customHeight="1">
      <c r="B22" s="16"/>
      <c r="D22" s="22" t="s">
        <v>33</v>
      </c>
      <c r="AR22" s="16"/>
    </row>
    <row r="23" spans="2:71" ht="16.5" customHeight="1">
      <c r="B23" s="16"/>
      <c r="E23" s="155" t="s">
        <v>1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6">
        <f>ROUND(AG94,2)</f>
        <v>144999995.25999999</v>
      </c>
      <c r="AL26" s="157"/>
      <c r="AM26" s="157"/>
      <c r="AN26" s="157"/>
      <c r="AO26" s="157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58" t="s">
        <v>35</v>
      </c>
      <c r="M28" s="158"/>
      <c r="N28" s="158"/>
      <c r="O28" s="158"/>
      <c r="P28" s="158"/>
      <c r="W28" s="158" t="s">
        <v>36</v>
      </c>
      <c r="X28" s="158"/>
      <c r="Y28" s="158"/>
      <c r="Z28" s="158"/>
      <c r="AA28" s="158"/>
      <c r="AB28" s="158"/>
      <c r="AC28" s="158"/>
      <c r="AD28" s="158"/>
      <c r="AE28" s="158"/>
      <c r="AK28" s="158" t="s">
        <v>37</v>
      </c>
      <c r="AL28" s="158"/>
      <c r="AM28" s="158"/>
      <c r="AN28" s="158"/>
      <c r="AO28" s="158"/>
      <c r="AR28" s="25"/>
    </row>
    <row r="29" spans="2:71" s="2" customFormat="1" ht="14.4" customHeight="1">
      <c r="B29" s="29"/>
      <c r="D29" s="22" t="s">
        <v>38</v>
      </c>
      <c r="F29" s="22" t="s">
        <v>39</v>
      </c>
      <c r="L29" s="161">
        <v>0.21</v>
      </c>
      <c r="M29" s="160"/>
      <c r="N29" s="160"/>
      <c r="O29" s="160"/>
      <c r="P29" s="160"/>
      <c r="W29" s="159">
        <f>ROUND(AZ94, 2)</f>
        <v>144999995.25999999</v>
      </c>
      <c r="X29" s="160"/>
      <c r="Y29" s="160"/>
      <c r="Z29" s="160"/>
      <c r="AA29" s="160"/>
      <c r="AB29" s="160"/>
      <c r="AC29" s="160"/>
      <c r="AD29" s="160"/>
      <c r="AE29" s="160"/>
      <c r="AK29" s="159">
        <f>ROUND(AV94, 2)</f>
        <v>30449999</v>
      </c>
      <c r="AL29" s="160"/>
      <c r="AM29" s="160"/>
      <c r="AN29" s="160"/>
      <c r="AO29" s="160"/>
      <c r="AR29" s="29"/>
    </row>
    <row r="30" spans="2:71" s="2" customFormat="1" ht="14.4" customHeight="1">
      <c r="B30" s="29"/>
      <c r="F30" s="22" t="s">
        <v>40</v>
      </c>
      <c r="L30" s="161">
        <v>0.12</v>
      </c>
      <c r="M30" s="160"/>
      <c r="N30" s="160"/>
      <c r="O30" s="160"/>
      <c r="P30" s="160"/>
      <c r="W30" s="159">
        <f>ROUND(BA94,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59">
        <f>ROUND(AW94, 2)</f>
        <v>0</v>
      </c>
      <c r="AL30" s="160"/>
      <c r="AM30" s="160"/>
      <c r="AN30" s="160"/>
      <c r="AO30" s="160"/>
      <c r="AR30" s="29"/>
    </row>
    <row r="31" spans="2:71" s="2" customFormat="1" ht="14.4" hidden="1" customHeight="1">
      <c r="B31" s="29"/>
      <c r="F31" s="22" t="s">
        <v>41</v>
      </c>
      <c r="L31" s="161">
        <v>0.21</v>
      </c>
      <c r="M31" s="160"/>
      <c r="N31" s="160"/>
      <c r="O31" s="160"/>
      <c r="P31" s="160"/>
      <c r="W31" s="159">
        <f>ROUND(BB94,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59">
        <v>0</v>
      </c>
      <c r="AL31" s="160"/>
      <c r="AM31" s="160"/>
      <c r="AN31" s="160"/>
      <c r="AO31" s="160"/>
      <c r="AR31" s="29"/>
    </row>
    <row r="32" spans="2:71" s="2" customFormat="1" ht="14.4" hidden="1" customHeight="1">
      <c r="B32" s="29"/>
      <c r="F32" s="22" t="s">
        <v>42</v>
      </c>
      <c r="L32" s="161">
        <v>0.12</v>
      </c>
      <c r="M32" s="160"/>
      <c r="N32" s="160"/>
      <c r="O32" s="160"/>
      <c r="P32" s="160"/>
      <c r="W32" s="159">
        <f>ROUND(BC94,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59">
        <v>0</v>
      </c>
      <c r="AL32" s="160"/>
      <c r="AM32" s="160"/>
      <c r="AN32" s="160"/>
      <c r="AO32" s="160"/>
      <c r="AR32" s="29"/>
    </row>
    <row r="33" spans="2:44" s="2" customFormat="1" ht="14.4" hidden="1" customHeight="1">
      <c r="B33" s="29"/>
      <c r="F33" s="22" t="s">
        <v>43</v>
      </c>
      <c r="L33" s="161">
        <v>0</v>
      </c>
      <c r="M33" s="160"/>
      <c r="N33" s="160"/>
      <c r="O33" s="160"/>
      <c r="P33" s="160"/>
      <c r="W33" s="159">
        <f>ROUND(BD94,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59">
        <v>0</v>
      </c>
      <c r="AL33" s="160"/>
      <c r="AM33" s="160"/>
      <c r="AN33" s="160"/>
      <c r="AO33" s="160"/>
      <c r="AR33" s="29"/>
    </row>
    <row r="34" spans="2:44" s="1" customFormat="1" ht="6.9" customHeight="1">
      <c r="B34" s="25"/>
      <c r="AR34" s="25"/>
    </row>
    <row r="35" spans="2:44" s="1" customFormat="1" ht="25.95" customHeight="1">
      <c r="B35" s="25"/>
      <c r="C35" s="30"/>
      <c r="D35" s="31" t="s">
        <v>44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45</v>
      </c>
      <c r="U35" s="32"/>
      <c r="V35" s="32"/>
      <c r="W35" s="32"/>
      <c r="X35" s="162" t="s">
        <v>46</v>
      </c>
      <c r="Y35" s="163"/>
      <c r="Z35" s="163"/>
      <c r="AA35" s="163"/>
      <c r="AB35" s="163"/>
      <c r="AC35" s="32"/>
      <c r="AD35" s="32"/>
      <c r="AE35" s="32"/>
      <c r="AF35" s="32"/>
      <c r="AG35" s="32"/>
      <c r="AH35" s="32"/>
      <c r="AI35" s="32"/>
      <c r="AJ35" s="32"/>
      <c r="AK35" s="164">
        <f>SUM(AK26:AK33)</f>
        <v>175449994.25999999</v>
      </c>
      <c r="AL35" s="163"/>
      <c r="AM35" s="163"/>
      <c r="AN35" s="163"/>
      <c r="AO35" s="165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47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48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5"/>
      <c r="D60" s="36" t="s">
        <v>49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50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49</v>
      </c>
      <c r="AI60" s="27"/>
      <c r="AJ60" s="27"/>
      <c r="AK60" s="27"/>
      <c r="AL60" s="27"/>
      <c r="AM60" s="36" t="s">
        <v>50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5"/>
      <c r="D64" s="34" t="s">
        <v>51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52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5"/>
      <c r="D75" s="36" t="s">
        <v>49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50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49</v>
      </c>
      <c r="AI75" s="27"/>
      <c r="AJ75" s="27"/>
      <c r="AK75" s="27"/>
      <c r="AL75" s="27"/>
      <c r="AM75" s="36" t="s">
        <v>50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" customHeight="1">
      <c r="B82" s="25"/>
      <c r="C82" s="17" t="s">
        <v>53</v>
      </c>
      <c r="AR82" s="25"/>
    </row>
    <row r="83" spans="1:91" s="1" customFormat="1" ht="6.9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635240020-ST-OVA-II</v>
      </c>
      <c r="AR84" s="41"/>
    </row>
    <row r="85" spans="1:91" s="4" customFormat="1" ht="36.9" customHeight="1">
      <c r="B85" s="42"/>
      <c r="C85" s="43" t="s">
        <v>14</v>
      </c>
      <c r="L85" s="183" t="str">
        <f>K6</f>
        <v>Údržba, opravy a odstraňování závad u ST OŘ OVA 2026 - ST Ostrava - Obvod 2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R85" s="42"/>
    </row>
    <row r="86" spans="1:91" s="1" customFormat="1" ht="6.9" customHeight="1">
      <c r="B86" s="25"/>
      <c r="AR86" s="25"/>
    </row>
    <row r="87" spans="1:91" s="1" customFormat="1" ht="12" customHeight="1">
      <c r="B87" s="25"/>
      <c r="C87" s="22" t="s">
        <v>18</v>
      </c>
      <c r="L87" s="44" t="str">
        <f>IF(K8="","",K8)</f>
        <v>obvod ST Ostrava -  obvod provozního oddělení 2</v>
      </c>
      <c r="AI87" s="22" t="s">
        <v>20</v>
      </c>
      <c r="AM87" s="166" t="str">
        <f>IF(AN8= "","",AN8)</f>
        <v>2. 1. 2026</v>
      </c>
      <c r="AN87" s="166"/>
      <c r="AR87" s="25"/>
    </row>
    <row r="88" spans="1:91" s="1" customFormat="1" ht="6.9" customHeight="1">
      <c r="B88" s="25"/>
      <c r="AR88" s="25"/>
    </row>
    <row r="89" spans="1:91" s="1" customFormat="1" ht="15.15" customHeight="1">
      <c r="B89" s="25"/>
      <c r="C89" s="22" t="s">
        <v>22</v>
      </c>
      <c r="L89" s="3" t="str">
        <f>IF(E11= "","",E11)</f>
        <v>Správa železnic, státní organizace, OŘ Ostrava</v>
      </c>
      <c r="AI89" s="22" t="s">
        <v>30</v>
      </c>
      <c r="AM89" s="167" t="str">
        <f>IF(E17="","",E17)</f>
        <v xml:space="preserve"> </v>
      </c>
      <c r="AN89" s="168"/>
      <c r="AO89" s="168"/>
      <c r="AP89" s="168"/>
      <c r="AR89" s="25"/>
      <c r="AS89" s="169" t="s">
        <v>54</v>
      </c>
      <c r="AT89" s="170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25.65" customHeight="1">
      <c r="B90" s="25"/>
      <c r="C90" s="22" t="s">
        <v>28</v>
      </c>
      <c r="L90" s="3" t="str">
        <f>IF(E14="","",E14)</f>
        <v xml:space="preserve"> </v>
      </c>
      <c r="AI90" s="22" t="s">
        <v>32</v>
      </c>
      <c r="AM90" s="167" t="str">
        <f>IF(E20="","",E20)</f>
        <v>Správa železnic, státní organizace, OŘ Ostrava</v>
      </c>
      <c r="AN90" s="168"/>
      <c r="AO90" s="168"/>
      <c r="AP90" s="168"/>
      <c r="AR90" s="25"/>
      <c r="AS90" s="171"/>
      <c r="AT90" s="172"/>
      <c r="BD90" s="49"/>
    </row>
    <row r="91" spans="1:91" s="1" customFormat="1" ht="10.8" customHeight="1">
      <c r="B91" s="25"/>
      <c r="AR91" s="25"/>
      <c r="AS91" s="171"/>
      <c r="AT91" s="172"/>
      <c r="BD91" s="49"/>
    </row>
    <row r="92" spans="1:91" s="1" customFormat="1" ht="29.25" customHeight="1">
      <c r="B92" s="25"/>
      <c r="C92" s="178" t="s">
        <v>55</v>
      </c>
      <c r="D92" s="179"/>
      <c r="E92" s="179"/>
      <c r="F92" s="179"/>
      <c r="G92" s="179"/>
      <c r="H92" s="50"/>
      <c r="I92" s="180" t="s">
        <v>56</v>
      </c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81" t="s">
        <v>57</v>
      </c>
      <c r="AH92" s="179"/>
      <c r="AI92" s="179"/>
      <c r="AJ92" s="179"/>
      <c r="AK92" s="179"/>
      <c r="AL92" s="179"/>
      <c r="AM92" s="179"/>
      <c r="AN92" s="180" t="s">
        <v>58</v>
      </c>
      <c r="AO92" s="179"/>
      <c r="AP92" s="182"/>
      <c r="AQ92" s="51" t="s">
        <v>59</v>
      </c>
      <c r="AR92" s="25"/>
      <c r="AS92" s="52" t="s">
        <v>60</v>
      </c>
      <c r="AT92" s="53" t="s">
        <v>61</v>
      </c>
      <c r="AU92" s="53" t="s">
        <v>62</v>
      </c>
      <c r="AV92" s="53" t="s">
        <v>63</v>
      </c>
      <c r="AW92" s="53" t="s">
        <v>64</v>
      </c>
      <c r="AX92" s="53" t="s">
        <v>65</v>
      </c>
      <c r="AY92" s="53" t="s">
        <v>66</v>
      </c>
      <c r="AZ92" s="53" t="s">
        <v>67</v>
      </c>
      <c r="BA92" s="53" t="s">
        <v>68</v>
      </c>
      <c r="BB92" s="53" t="s">
        <v>69</v>
      </c>
      <c r="BC92" s="53" t="s">
        <v>70</v>
      </c>
      <c r="BD92" s="54" t="s">
        <v>71</v>
      </c>
    </row>
    <row r="93" spans="1:91" s="1" customFormat="1" ht="10.8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" customHeight="1">
      <c r="B94" s="56"/>
      <c r="C94" s="57" t="s">
        <v>72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6">
        <f>ROUND(SUM(AG95:AG96),2)</f>
        <v>144999995.25999999</v>
      </c>
      <c r="AH94" s="176"/>
      <c r="AI94" s="176"/>
      <c r="AJ94" s="176"/>
      <c r="AK94" s="176"/>
      <c r="AL94" s="176"/>
      <c r="AM94" s="176"/>
      <c r="AN94" s="177">
        <f>SUM(AG94,AT94)</f>
        <v>175449994.25999999</v>
      </c>
      <c r="AO94" s="177"/>
      <c r="AP94" s="177"/>
      <c r="AQ94" s="60" t="s">
        <v>1</v>
      </c>
      <c r="AR94" s="56"/>
      <c r="AS94" s="61">
        <f>ROUND(SUM(AS95:AS96),2)</f>
        <v>0</v>
      </c>
      <c r="AT94" s="62">
        <f>ROUND(SUM(AV94:AW94),2)</f>
        <v>30449999</v>
      </c>
      <c r="AU94" s="63">
        <f>ROUND(SUM(AU95:AU96),5)</f>
        <v>0</v>
      </c>
      <c r="AV94" s="62">
        <f>ROUND(AZ94*L29,2)</f>
        <v>30449999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ROUND(SUM(AZ95:AZ96),2)</f>
        <v>144999995.25999999</v>
      </c>
      <c r="BA94" s="62">
        <f>ROUND(SUM(BA95:BA96),2)</f>
        <v>0</v>
      </c>
      <c r="BB94" s="62">
        <f>ROUND(SUM(BB95:BB96),2)</f>
        <v>0</v>
      </c>
      <c r="BC94" s="62">
        <f>ROUND(SUM(BC95:BC96),2)</f>
        <v>0</v>
      </c>
      <c r="BD94" s="64">
        <f>ROUND(SUM(BD95:BD96),2)</f>
        <v>0</v>
      </c>
      <c r="BS94" s="65" t="s">
        <v>73</v>
      </c>
      <c r="BT94" s="65" t="s">
        <v>74</v>
      </c>
      <c r="BU94" s="66" t="s">
        <v>75</v>
      </c>
      <c r="BV94" s="65" t="s">
        <v>76</v>
      </c>
      <c r="BW94" s="65" t="s">
        <v>5</v>
      </c>
      <c r="BX94" s="65" t="s">
        <v>77</v>
      </c>
      <c r="CL94" s="65" t="s">
        <v>1</v>
      </c>
    </row>
    <row r="95" spans="1:91" s="6" customFormat="1" ht="24.75" customHeight="1">
      <c r="A95" s="67" t="s">
        <v>78</v>
      </c>
      <c r="B95" s="68"/>
      <c r="C95" s="69"/>
      <c r="D95" s="175" t="s">
        <v>79</v>
      </c>
      <c r="E95" s="175"/>
      <c r="F95" s="175"/>
      <c r="G95" s="175"/>
      <c r="H95" s="175"/>
      <c r="I95" s="70"/>
      <c r="J95" s="175" t="s">
        <v>80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'SO 01 - Práce a dodávky -...'!J30</f>
        <v>138799995.25999999</v>
      </c>
      <c r="AH95" s="174"/>
      <c r="AI95" s="174"/>
      <c r="AJ95" s="174"/>
      <c r="AK95" s="174"/>
      <c r="AL95" s="174"/>
      <c r="AM95" s="174"/>
      <c r="AN95" s="173">
        <f>SUM(AG95,AT95)</f>
        <v>167947994.25999999</v>
      </c>
      <c r="AO95" s="174"/>
      <c r="AP95" s="174"/>
      <c r="AQ95" s="71" t="s">
        <v>81</v>
      </c>
      <c r="AR95" s="68"/>
      <c r="AS95" s="72">
        <v>0</v>
      </c>
      <c r="AT95" s="73">
        <f>ROUND(SUM(AV95:AW95),2)</f>
        <v>29147999</v>
      </c>
      <c r="AU95" s="74">
        <f>'SO 01 - Práce a dodávky -...'!P130</f>
        <v>0</v>
      </c>
      <c r="AV95" s="73">
        <f>'SO 01 - Práce a dodávky -...'!J33</f>
        <v>29147999</v>
      </c>
      <c r="AW95" s="73">
        <f>'SO 01 - Práce a dodávky -...'!J34</f>
        <v>0</v>
      </c>
      <c r="AX95" s="73">
        <f>'SO 01 - Práce a dodávky -...'!J35</f>
        <v>0</v>
      </c>
      <c r="AY95" s="73">
        <f>'SO 01 - Práce a dodávky -...'!J36</f>
        <v>0</v>
      </c>
      <c r="AZ95" s="73">
        <f>'SO 01 - Práce a dodávky -...'!F33</f>
        <v>138799995.25999999</v>
      </c>
      <c r="BA95" s="73">
        <f>'SO 01 - Práce a dodávky -...'!F34</f>
        <v>0</v>
      </c>
      <c r="BB95" s="73">
        <f>'SO 01 - Práce a dodávky -...'!F35</f>
        <v>0</v>
      </c>
      <c r="BC95" s="73">
        <f>'SO 01 - Práce a dodávky -...'!F36</f>
        <v>0</v>
      </c>
      <c r="BD95" s="75">
        <f>'SO 01 - Práce a dodávky -...'!F37</f>
        <v>0</v>
      </c>
      <c r="BT95" s="76" t="s">
        <v>82</v>
      </c>
      <c r="BV95" s="76" t="s">
        <v>76</v>
      </c>
      <c r="BW95" s="76" t="s">
        <v>83</v>
      </c>
      <c r="BX95" s="76" t="s">
        <v>5</v>
      </c>
      <c r="CL95" s="76" t="s">
        <v>1</v>
      </c>
      <c r="CM95" s="76" t="s">
        <v>84</v>
      </c>
    </row>
    <row r="96" spans="1:91" s="6" customFormat="1" ht="24.75" customHeight="1">
      <c r="A96" s="67" t="s">
        <v>78</v>
      </c>
      <c r="B96" s="68"/>
      <c r="C96" s="69"/>
      <c r="D96" s="175" t="s">
        <v>85</v>
      </c>
      <c r="E96" s="175"/>
      <c r="F96" s="175"/>
      <c r="G96" s="175"/>
      <c r="H96" s="175"/>
      <c r="I96" s="70"/>
      <c r="J96" s="175" t="s">
        <v>86</v>
      </c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3">
        <f>'VON - Vedlejší a ostatní ...'!J30</f>
        <v>6200000</v>
      </c>
      <c r="AH96" s="174"/>
      <c r="AI96" s="174"/>
      <c r="AJ96" s="174"/>
      <c r="AK96" s="174"/>
      <c r="AL96" s="174"/>
      <c r="AM96" s="174"/>
      <c r="AN96" s="173">
        <f>SUM(AG96,AT96)</f>
        <v>7502000</v>
      </c>
      <c r="AO96" s="174"/>
      <c r="AP96" s="174"/>
      <c r="AQ96" s="71" t="s">
        <v>81</v>
      </c>
      <c r="AR96" s="68"/>
      <c r="AS96" s="77">
        <v>0</v>
      </c>
      <c r="AT96" s="78">
        <f>ROUND(SUM(AV96:AW96),2)</f>
        <v>1302000</v>
      </c>
      <c r="AU96" s="79">
        <f>'VON - Vedlejší a ostatní ...'!P117</f>
        <v>0</v>
      </c>
      <c r="AV96" s="78">
        <f>'VON - Vedlejší a ostatní ...'!J33</f>
        <v>1302000</v>
      </c>
      <c r="AW96" s="78">
        <f>'VON - Vedlejší a ostatní ...'!J34</f>
        <v>0</v>
      </c>
      <c r="AX96" s="78">
        <f>'VON - Vedlejší a ostatní ...'!J35</f>
        <v>0</v>
      </c>
      <c r="AY96" s="78">
        <f>'VON - Vedlejší a ostatní ...'!J36</f>
        <v>0</v>
      </c>
      <c r="AZ96" s="78">
        <f>'VON - Vedlejší a ostatní ...'!F33</f>
        <v>6200000</v>
      </c>
      <c r="BA96" s="78">
        <f>'VON - Vedlejší a ostatní ...'!F34</f>
        <v>0</v>
      </c>
      <c r="BB96" s="78">
        <f>'VON - Vedlejší a ostatní ...'!F35</f>
        <v>0</v>
      </c>
      <c r="BC96" s="78">
        <f>'VON - Vedlejší a ostatní ...'!F36</f>
        <v>0</v>
      </c>
      <c r="BD96" s="80">
        <f>'VON - Vedlejší a ostatní ...'!F37</f>
        <v>0</v>
      </c>
      <c r="BT96" s="76" t="s">
        <v>82</v>
      </c>
      <c r="BV96" s="76" t="s">
        <v>76</v>
      </c>
      <c r="BW96" s="76" t="s">
        <v>87</v>
      </c>
      <c r="BX96" s="76" t="s">
        <v>5</v>
      </c>
      <c r="CL96" s="76" t="s">
        <v>1</v>
      </c>
      <c r="CM96" s="76" t="s">
        <v>84</v>
      </c>
    </row>
    <row r="97" spans="2:44" s="1" customFormat="1" ht="30" customHeight="1">
      <c r="B97" s="25"/>
      <c r="AR97" s="25"/>
    </row>
    <row r="98" spans="2:44" s="1" customFormat="1" ht="6.9" customHeight="1"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25"/>
    </row>
  </sheetData>
  <sheetProtection algorithmName="SHA-512" hashValue="HPMKKk+oFFxHS+72rUQbyjX71MqZi5L2UdwMCiPUDbKyqbP9kev/LuwUs+4mhuur3De/E/BiAvmGD5VIpZShAA==" saltValue="aA+IytFfZlZDEoNN4tpvarz3bqQ0KVBi/8GeisOj2G0bdlaUF2ID14SaLZ36FUP0yKiOHCud9M5CfdAjJLgoxg==" spinCount="100000" sheet="1" objects="1" scenarios="1"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SO 01 - Práce a dodávky -...'!C2" display="/" xr:uid="{00000000-0004-0000-0000-000000000000}"/>
    <hyperlink ref="A96" location="'VON - Vedlejší a ostatní 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42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83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86" t="str">
        <f>'Rekapitulace stavby'!K6</f>
        <v>Údržba, opravy a odstraňování závad u ST OŘ OVA 2026 - ST Ostrava - Obvod 2</v>
      </c>
      <c r="F7" s="187"/>
      <c r="G7" s="187"/>
      <c r="H7" s="187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183" t="s">
        <v>90</v>
      </c>
      <c r="F9" s="185"/>
      <c r="G9" s="185"/>
      <c r="H9" s="18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2. 1. 2026</v>
      </c>
      <c r="L12" s="25"/>
    </row>
    <row r="13" spans="2:46" s="1" customFormat="1" ht="10.8" customHeight="1">
      <c r="B13" s="25"/>
      <c r="L13" s="25"/>
    </row>
    <row r="14" spans="2:46" s="1" customFormat="1" ht="12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33</v>
      </c>
      <c r="L26" s="25"/>
    </row>
    <row r="27" spans="2:12" s="7" customFormat="1" ht="16.5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3" t="s">
        <v>34</v>
      </c>
      <c r="J30" s="59">
        <f>ROUND(J130, 2)</f>
        <v>138799995.25999999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customHeight="1">
      <c r="B33" s="25"/>
      <c r="D33" s="48" t="s">
        <v>38</v>
      </c>
      <c r="E33" s="22" t="s">
        <v>39</v>
      </c>
      <c r="F33" s="84">
        <f>ROUND((SUM(BE130:BE2441)),  2)</f>
        <v>138799995.25999999</v>
      </c>
      <c r="I33" s="85">
        <v>0.21</v>
      </c>
      <c r="J33" s="84">
        <f>ROUND(((SUM(BE130:BE2441))*I33),  2)</f>
        <v>29147999</v>
      </c>
      <c r="L33" s="25"/>
    </row>
    <row r="34" spans="2:12" s="1" customFormat="1" ht="14.4" customHeight="1">
      <c r="B34" s="25"/>
      <c r="E34" s="22" t="s">
        <v>40</v>
      </c>
      <c r="F34" s="84">
        <f>ROUND((SUM(BF130:BF2441)),  2)</f>
        <v>0</v>
      </c>
      <c r="I34" s="85">
        <v>0.12</v>
      </c>
      <c r="J34" s="84">
        <f>ROUND(((SUM(BF130:BF2441))*I34),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ROUND((SUM(BG130:BG2441)),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ROUND((SUM(BH130:BH2441)),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ROUND((SUM(BI130:BI2441)),  2)</f>
        <v>0</v>
      </c>
      <c r="I37" s="85">
        <v>0</v>
      </c>
      <c r="J37" s="84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167947994.25999999</v>
      </c>
      <c r="K39" s="91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>
      <c r="B82" s="25"/>
      <c r="C82" s="17" t="s">
        <v>91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86" t="str">
        <f>E7</f>
        <v>Údržba, opravy a odstraňování závad u ST OŘ OVA 2026 - ST Ostrava - Obvod 2</v>
      </c>
      <c r="F85" s="187"/>
      <c r="G85" s="187"/>
      <c r="H85" s="187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183" t="str">
        <f>E9</f>
        <v>SO 01 - Práce a dodávky - ST Ostrava - Obvod 2</v>
      </c>
      <c r="F87" s="185"/>
      <c r="G87" s="185"/>
      <c r="H87" s="18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18</v>
      </c>
      <c r="F89" s="20" t="str">
        <f>F12</f>
        <v>obvod ST Ostrava -  obvod provozního oddělení 2</v>
      </c>
      <c r="I89" s="22" t="s">
        <v>20</v>
      </c>
      <c r="J89" s="45" t="str">
        <f>IF(J12="","",J12)</f>
        <v>2. 1. 2026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.049999999999997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35" customHeight="1">
      <c r="B95" s="25"/>
      <c r="L95" s="25"/>
    </row>
    <row r="96" spans="2:47" s="1" customFormat="1" ht="22.8" customHeight="1">
      <c r="B96" s="25"/>
      <c r="C96" s="96" t="s">
        <v>94</v>
      </c>
      <c r="J96" s="59">
        <f>J130</f>
        <v>138799995.25999999</v>
      </c>
      <c r="L96" s="25"/>
      <c r="AU96" s="13" t="s">
        <v>95</v>
      </c>
    </row>
    <row r="97" spans="2:12" s="8" customFormat="1" ht="24.9" customHeight="1">
      <c r="B97" s="97"/>
      <c r="D97" s="98" t="s">
        <v>96</v>
      </c>
      <c r="E97" s="99"/>
      <c r="F97" s="99"/>
      <c r="G97" s="99"/>
      <c r="H97" s="99"/>
      <c r="I97" s="99"/>
      <c r="J97" s="100">
        <f>J131</f>
        <v>122279296.26000001</v>
      </c>
      <c r="L97" s="97"/>
    </row>
    <row r="98" spans="2:12" s="9" customFormat="1" ht="19.95" customHeight="1">
      <c r="B98" s="101"/>
      <c r="D98" s="102" t="s">
        <v>97</v>
      </c>
      <c r="E98" s="103"/>
      <c r="F98" s="103"/>
      <c r="G98" s="103"/>
      <c r="H98" s="103"/>
      <c r="I98" s="103"/>
      <c r="J98" s="104">
        <f>J132</f>
        <v>108045587.26000001</v>
      </c>
      <c r="L98" s="101"/>
    </row>
    <row r="99" spans="2:12" s="9" customFormat="1" ht="19.95" customHeight="1">
      <c r="B99" s="101"/>
      <c r="D99" s="102" t="s">
        <v>98</v>
      </c>
      <c r="E99" s="103"/>
      <c r="F99" s="103"/>
      <c r="G99" s="103"/>
      <c r="H99" s="103"/>
      <c r="I99" s="103"/>
      <c r="J99" s="104">
        <f>J1905</f>
        <v>14233709</v>
      </c>
      <c r="L99" s="101"/>
    </row>
    <row r="100" spans="2:12" s="8" customFormat="1" ht="24.9" customHeight="1">
      <c r="B100" s="97"/>
      <c r="D100" s="98" t="s">
        <v>99</v>
      </c>
      <c r="E100" s="99"/>
      <c r="F100" s="99"/>
      <c r="G100" s="99"/>
      <c r="H100" s="99"/>
      <c r="I100" s="99"/>
      <c r="J100" s="100">
        <f>J2268</f>
        <v>152170</v>
      </c>
      <c r="L100" s="97"/>
    </row>
    <row r="101" spans="2:12" s="9" customFormat="1" ht="19.95" customHeight="1">
      <c r="B101" s="101"/>
      <c r="D101" s="102" t="s">
        <v>100</v>
      </c>
      <c r="E101" s="103"/>
      <c r="F101" s="103"/>
      <c r="G101" s="103"/>
      <c r="H101" s="103"/>
      <c r="I101" s="103"/>
      <c r="J101" s="104">
        <f>J2269</f>
        <v>152170</v>
      </c>
      <c r="L101" s="101"/>
    </row>
    <row r="102" spans="2:12" s="8" customFormat="1" ht="24.9" customHeight="1">
      <c r="B102" s="97"/>
      <c r="D102" s="98" t="s">
        <v>101</v>
      </c>
      <c r="E102" s="99"/>
      <c r="F102" s="99"/>
      <c r="G102" s="99"/>
      <c r="H102" s="99"/>
      <c r="I102" s="99"/>
      <c r="J102" s="100">
        <f>J2282</f>
        <v>1469789</v>
      </c>
      <c r="L102" s="97"/>
    </row>
    <row r="103" spans="2:12" s="9" customFormat="1" ht="19.95" customHeight="1">
      <c r="B103" s="101"/>
      <c r="D103" s="102" t="s">
        <v>102</v>
      </c>
      <c r="E103" s="103"/>
      <c r="F103" s="103"/>
      <c r="G103" s="103"/>
      <c r="H103" s="103"/>
      <c r="I103" s="103"/>
      <c r="J103" s="104">
        <f>J2283</f>
        <v>218994</v>
      </c>
      <c r="L103" s="101"/>
    </row>
    <row r="104" spans="2:12" s="9" customFormat="1" ht="19.95" customHeight="1">
      <c r="B104" s="101"/>
      <c r="D104" s="102" t="s">
        <v>103</v>
      </c>
      <c r="E104" s="103"/>
      <c r="F104" s="103"/>
      <c r="G104" s="103"/>
      <c r="H104" s="103"/>
      <c r="I104" s="103"/>
      <c r="J104" s="104">
        <f>J2309</f>
        <v>180850</v>
      </c>
      <c r="L104" s="101"/>
    </row>
    <row r="105" spans="2:12" s="9" customFormat="1" ht="19.95" customHeight="1">
      <c r="B105" s="101"/>
      <c r="D105" s="102" t="s">
        <v>104</v>
      </c>
      <c r="E105" s="103"/>
      <c r="F105" s="103"/>
      <c r="G105" s="103"/>
      <c r="H105" s="103"/>
      <c r="I105" s="103"/>
      <c r="J105" s="104">
        <f>J2324</f>
        <v>438035</v>
      </c>
      <c r="L105" s="101"/>
    </row>
    <row r="106" spans="2:12" s="9" customFormat="1" ht="19.95" customHeight="1">
      <c r="B106" s="101"/>
      <c r="D106" s="102" t="s">
        <v>105</v>
      </c>
      <c r="E106" s="103"/>
      <c r="F106" s="103"/>
      <c r="G106" s="103"/>
      <c r="H106" s="103"/>
      <c r="I106" s="103"/>
      <c r="J106" s="104">
        <f>J2360</f>
        <v>392400</v>
      </c>
      <c r="L106" s="101"/>
    </row>
    <row r="107" spans="2:12" s="9" customFormat="1" ht="19.95" customHeight="1">
      <c r="B107" s="101"/>
      <c r="D107" s="102" t="s">
        <v>106</v>
      </c>
      <c r="E107" s="103"/>
      <c r="F107" s="103"/>
      <c r="G107" s="103"/>
      <c r="H107" s="103"/>
      <c r="I107" s="103"/>
      <c r="J107" s="104">
        <f>J2369</f>
        <v>72840</v>
      </c>
      <c r="L107" s="101"/>
    </row>
    <row r="108" spans="2:12" s="9" customFormat="1" ht="19.95" customHeight="1">
      <c r="B108" s="101"/>
      <c r="D108" s="102" t="s">
        <v>107</v>
      </c>
      <c r="E108" s="103"/>
      <c r="F108" s="103"/>
      <c r="G108" s="103"/>
      <c r="H108" s="103"/>
      <c r="I108" s="103"/>
      <c r="J108" s="104">
        <f>J2375</f>
        <v>116800</v>
      </c>
      <c r="L108" s="101"/>
    </row>
    <row r="109" spans="2:12" s="9" customFormat="1" ht="19.95" customHeight="1">
      <c r="B109" s="101"/>
      <c r="D109" s="102" t="s">
        <v>108</v>
      </c>
      <c r="E109" s="103"/>
      <c r="F109" s="103"/>
      <c r="G109" s="103"/>
      <c r="H109" s="103"/>
      <c r="I109" s="103"/>
      <c r="J109" s="104">
        <f>J2380</f>
        <v>49870</v>
      </c>
      <c r="L109" s="101"/>
    </row>
    <row r="110" spans="2:12" s="8" customFormat="1" ht="24.9" customHeight="1">
      <c r="B110" s="97"/>
      <c r="D110" s="98" t="s">
        <v>109</v>
      </c>
      <c r="E110" s="99"/>
      <c r="F110" s="99"/>
      <c r="G110" s="99"/>
      <c r="H110" s="99"/>
      <c r="I110" s="99"/>
      <c r="J110" s="100">
        <f>J2389</f>
        <v>14898740</v>
      </c>
      <c r="L110" s="97"/>
    </row>
    <row r="111" spans="2:12" s="1" customFormat="1" ht="21.75" customHeight="1">
      <c r="B111" s="25"/>
      <c r="L111" s="25"/>
    </row>
    <row r="112" spans="2:12" s="1" customFormat="1" ht="6.9" customHeight="1"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25"/>
    </row>
    <row r="116" spans="2:12" s="1" customFormat="1" ht="6.9" customHeight="1"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25"/>
    </row>
    <row r="117" spans="2:12" s="1" customFormat="1" ht="24.9" customHeight="1">
      <c r="B117" s="25"/>
      <c r="C117" s="17" t="s">
        <v>110</v>
      </c>
      <c r="L117" s="25"/>
    </row>
    <row r="118" spans="2:12" s="1" customFormat="1" ht="6.9" customHeight="1">
      <c r="B118" s="25"/>
      <c r="L118" s="25"/>
    </row>
    <row r="119" spans="2:12" s="1" customFormat="1" ht="12" customHeight="1">
      <c r="B119" s="25"/>
      <c r="C119" s="22" t="s">
        <v>14</v>
      </c>
      <c r="L119" s="25"/>
    </row>
    <row r="120" spans="2:12" s="1" customFormat="1" ht="16.5" customHeight="1">
      <c r="B120" s="25"/>
      <c r="E120" s="186" t="str">
        <f>E7</f>
        <v>Údržba, opravy a odstraňování závad u ST OŘ OVA 2026 - ST Ostrava - Obvod 2</v>
      </c>
      <c r="F120" s="187"/>
      <c r="G120" s="187"/>
      <c r="H120" s="187"/>
      <c r="L120" s="25"/>
    </row>
    <row r="121" spans="2:12" s="1" customFormat="1" ht="12" customHeight="1">
      <c r="B121" s="25"/>
      <c r="C121" s="22" t="s">
        <v>89</v>
      </c>
      <c r="L121" s="25"/>
    </row>
    <row r="122" spans="2:12" s="1" customFormat="1" ht="16.5" customHeight="1">
      <c r="B122" s="25"/>
      <c r="E122" s="183" t="str">
        <f>E9</f>
        <v>SO 01 - Práce a dodávky - ST Ostrava - Obvod 2</v>
      </c>
      <c r="F122" s="185"/>
      <c r="G122" s="185"/>
      <c r="H122" s="185"/>
      <c r="L122" s="25"/>
    </row>
    <row r="123" spans="2:12" s="1" customFormat="1" ht="6.9" customHeight="1">
      <c r="B123" s="25"/>
      <c r="L123" s="25"/>
    </row>
    <row r="124" spans="2:12" s="1" customFormat="1" ht="12" customHeight="1">
      <c r="B124" s="25"/>
      <c r="C124" s="22" t="s">
        <v>18</v>
      </c>
      <c r="F124" s="20" t="str">
        <f>F12</f>
        <v>obvod ST Ostrava -  obvod provozního oddělení 2</v>
      </c>
      <c r="I124" s="22" t="s">
        <v>20</v>
      </c>
      <c r="J124" s="45" t="str">
        <f>IF(J12="","",J12)</f>
        <v>2. 1. 2026</v>
      </c>
      <c r="L124" s="25"/>
    </row>
    <row r="125" spans="2:12" s="1" customFormat="1" ht="6.9" customHeight="1">
      <c r="B125" s="25"/>
      <c r="L125" s="25"/>
    </row>
    <row r="126" spans="2:12" s="1" customFormat="1" ht="15.15" customHeight="1">
      <c r="B126" s="25"/>
      <c r="C126" s="22" t="s">
        <v>22</v>
      </c>
      <c r="F126" s="20" t="str">
        <f>E15</f>
        <v>Správa železnic, státní organizace, OŘ Ostrava</v>
      </c>
      <c r="I126" s="22" t="s">
        <v>30</v>
      </c>
      <c r="J126" s="23" t="str">
        <f>E21</f>
        <v xml:space="preserve"> </v>
      </c>
      <c r="L126" s="25"/>
    </row>
    <row r="127" spans="2:12" s="1" customFormat="1" ht="40.049999999999997" customHeight="1">
      <c r="B127" s="25"/>
      <c r="C127" s="22" t="s">
        <v>28</v>
      </c>
      <c r="F127" s="20" t="str">
        <f>IF(E18="","",E18)</f>
        <v xml:space="preserve"> </v>
      </c>
      <c r="I127" s="22" t="s">
        <v>32</v>
      </c>
      <c r="J127" s="23" t="str">
        <f>E24</f>
        <v>Správa železnic, státní organizace, OŘ Ostrava</v>
      </c>
      <c r="L127" s="25"/>
    </row>
    <row r="128" spans="2:12" s="1" customFormat="1" ht="10.35" customHeight="1">
      <c r="B128" s="25"/>
      <c r="L128" s="25"/>
    </row>
    <row r="129" spans="2:65" s="10" customFormat="1" ht="29.25" customHeight="1">
      <c r="B129" s="105"/>
      <c r="C129" s="106" t="s">
        <v>111</v>
      </c>
      <c r="D129" s="107" t="s">
        <v>59</v>
      </c>
      <c r="E129" s="107" t="s">
        <v>55</v>
      </c>
      <c r="F129" s="107" t="s">
        <v>56</v>
      </c>
      <c r="G129" s="107" t="s">
        <v>112</v>
      </c>
      <c r="H129" s="107" t="s">
        <v>113</v>
      </c>
      <c r="I129" s="107" t="s">
        <v>114</v>
      </c>
      <c r="J129" s="107" t="s">
        <v>93</v>
      </c>
      <c r="K129" s="108" t="s">
        <v>115</v>
      </c>
      <c r="L129" s="105"/>
      <c r="M129" s="52" t="s">
        <v>1</v>
      </c>
      <c r="N129" s="53" t="s">
        <v>38</v>
      </c>
      <c r="O129" s="53" t="s">
        <v>116</v>
      </c>
      <c r="P129" s="53" t="s">
        <v>117</v>
      </c>
      <c r="Q129" s="53" t="s">
        <v>118</v>
      </c>
      <c r="R129" s="53" t="s">
        <v>119</v>
      </c>
      <c r="S129" s="53" t="s">
        <v>120</v>
      </c>
      <c r="T129" s="54" t="s">
        <v>121</v>
      </c>
    </row>
    <row r="130" spans="2:65" s="1" customFormat="1" ht="22.8" customHeight="1">
      <c r="B130" s="25"/>
      <c r="C130" s="57" t="s">
        <v>122</v>
      </c>
      <c r="J130" s="109">
        <f>BK130</f>
        <v>138799995.25999999</v>
      </c>
      <c r="L130" s="25"/>
      <c r="M130" s="55"/>
      <c r="N130" s="46"/>
      <c r="O130" s="46"/>
      <c r="P130" s="110">
        <f>P131+P2268+P2282+P2389</f>
        <v>0</v>
      </c>
      <c r="Q130" s="46"/>
      <c r="R130" s="110">
        <f>R131+R2268+R2282+R2389</f>
        <v>7529.1249500000031</v>
      </c>
      <c r="S130" s="46"/>
      <c r="T130" s="111">
        <f>T131+T2268+T2282+T2389</f>
        <v>0</v>
      </c>
      <c r="AT130" s="13" t="s">
        <v>73</v>
      </c>
      <c r="AU130" s="13" t="s">
        <v>95</v>
      </c>
      <c r="BK130" s="112">
        <f>BK131+BK2268+BK2282+BK2389</f>
        <v>138799995.25999999</v>
      </c>
    </row>
    <row r="131" spans="2:65" s="11" customFormat="1" ht="25.95" customHeight="1">
      <c r="B131" s="113"/>
      <c r="D131" s="114" t="s">
        <v>73</v>
      </c>
      <c r="E131" s="115" t="s">
        <v>123</v>
      </c>
      <c r="F131" s="115" t="s">
        <v>124</v>
      </c>
      <c r="J131" s="116">
        <f>BK131</f>
        <v>122279296.26000001</v>
      </c>
      <c r="L131" s="113"/>
      <c r="M131" s="117"/>
      <c r="P131" s="118">
        <f>P132+P1905</f>
        <v>0</v>
      </c>
      <c r="R131" s="118">
        <f>R132+R1905</f>
        <v>7529.1249500000031</v>
      </c>
      <c r="T131" s="119">
        <f>T132+T1905</f>
        <v>0</v>
      </c>
      <c r="AR131" s="114" t="s">
        <v>82</v>
      </c>
      <c r="AT131" s="120" t="s">
        <v>73</v>
      </c>
      <c r="AU131" s="120" t="s">
        <v>74</v>
      </c>
      <c r="AY131" s="114" t="s">
        <v>125</v>
      </c>
      <c r="BK131" s="121">
        <f>BK132+BK1905</f>
        <v>122279296.26000001</v>
      </c>
    </row>
    <row r="132" spans="2:65" s="11" customFormat="1" ht="22.8" customHeight="1">
      <c r="B132" s="113"/>
      <c r="D132" s="114" t="s">
        <v>73</v>
      </c>
      <c r="E132" s="122" t="s">
        <v>126</v>
      </c>
      <c r="F132" s="122" t="s">
        <v>127</v>
      </c>
      <c r="J132" s="123">
        <f>BK132</f>
        <v>108045587.26000001</v>
      </c>
      <c r="L132" s="113"/>
      <c r="M132" s="117"/>
      <c r="P132" s="118">
        <f>SUM(P133:P1904)</f>
        <v>0</v>
      </c>
      <c r="R132" s="118">
        <f>SUM(R133:R1904)</f>
        <v>17.358000000000001</v>
      </c>
      <c r="T132" s="119">
        <f>SUM(T133:T1904)</f>
        <v>0</v>
      </c>
      <c r="AR132" s="114" t="s">
        <v>82</v>
      </c>
      <c r="AT132" s="120" t="s">
        <v>73</v>
      </c>
      <c r="AU132" s="120" t="s">
        <v>82</v>
      </c>
      <c r="AY132" s="114" t="s">
        <v>125</v>
      </c>
      <c r="BK132" s="121">
        <f>SUM(BK133:BK1904)</f>
        <v>108045587.26000001</v>
      </c>
    </row>
    <row r="133" spans="2:65" s="1" customFormat="1" ht="16.5" customHeight="1">
      <c r="B133" s="25"/>
      <c r="C133" s="124" t="s">
        <v>82</v>
      </c>
      <c r="D133" s="124" t="s">
        <v>128</v>
      </c>
      <c r="E133" s="125" t="s">
        <v>129</v>
      </c>
      <c r="F133" s="126" t="s">
        <v>130</v>
      </c>
      <c r="G133" s="127" t="s">
        <v>131</v>
      </c>
      <c r="H133" s="128">
        <v>1</v>
      </c>
      <c r="I133" s="129">
        <v>5340</v>
      </c>
      <c r="J133" s="129">
        <f>ROUND(I133*H133,2)</f>
        <v>5340</v>
      </c>
      <c r="K133" s="126" t="s">
        <v>132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133</v>
      </c>
      <c r="AT133" s="134" t="s">
        <v>128</v>
      </c>
      <c r="AU133" s="134" t="s">
        <v>84</v>
      </c>
      <c r="AY133" s="13" t="s">
        <v>125</v>
      </c>
      <c r="BE133" s="135">
        <f>IF(N133="základní",J133,0)</f>
        <v>5340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5340</v>
      </c>
      <c r="BL133" s="13" t="s">
        <v>133</v>
      </c>
      <c r="BM133" s="134" t="s">
        <v>84</v>
      </c>
    </row>
    <row r="134" spans="2:65" s="1" customFormat="1" ht="19.2">
      <c r="B134" s="25"/>
      <c r="D134" s="136" t="s">
        <v>134</v>
      </c>
      <c r="F134" s="137" t="s">
        <v>135</v>
      </c>
      <c r="L134" s="25"/>
      <c r="M134" s="138"/>
      <c r="T134" s="49"/>
      <c r="AT134" s="13" t="s">
        <v>134</v>
      </c>
      <c r="AU134" s="13" t="s">
        <v>84</v>
      </c>
    </row>
    <row r="135" spans="2:65" s="1" customFormat="1" ht="19.2">
      <c r="B135" s="25"/>
      <c r="D135" s="136" t="s">
        <v>136</v>
      </c>
      <c r="F135" s="139" t="s">
        <v>137</v>
      </c>
      <c r="L135" s="25"/>
      <c r="M135" s="138"/>
      <c r="T135" s="49"/>
      <c r="AT135" s="13" t="s">
        <v>136</v>
      </c>
      <c r="AU135" s="13" t="s">
        <v>84</v>
      </c>
    </row>
    <row r="136" spans="2:65" s="1" customFormat="1" ht="21.75" customHeight="1">
      <c r="B136" s="25"/>
      <c r="C136" s="124" t="s">
        <v>84</v>
      </c>
      <c r="D136" s="124" t="s">
        <v>128</v>
      </c>
      <c r="E136" s="125" t="s">
        <v>138</v>
      </c>
      <c r="F136" s="126" t="s">
        <v>139</v>
      </c>
      <c r="G136" s="127" t="s">
        <v>140</v>
      </c>
      <c r="H136" s="128">
        <v>100</v>
      </c>
      <c r="I136" s="129">
        <v>778</v>
      </c>
      <c r="J136" s="129">
        <f>ROUND(I136*H136,2)</f>
        <v>77800</v>
      </c>
      <c r="K136" s="126" t="s">
        <v>132</v>
      </c>
      <c r="L136" s="25"/>
      <c r="M136" s="130" t="s">
        <v>1</v>
      </c>
      <c r="N136" s="131" t="s">
        <v>39</v>
      </c>
      <c r="O136" s="132">
        <v>0</v>
      </c>
      <c r="P136" s="132">
        <f>O136*H136</f>
        <v>0</v>
      </c>
      <c r="Q136" s="132">
        <v>0</v>
      </c>
      <c r="R136" s="132">
        <f>Q136*H136</f>
        <v>0</v>
      </c>
      <c r="S136" s="132">
        <v>0</v>
      </c>
      <c r="T136" s="133">
        <f>S136*H136</f>
        <v>0</v>
      </c>
      <c r="AR136" s="134" t="s">
        <v>133</v>
      </c>
      <c r="AT136" s="134" t="s">
        <v>128</v>
      </c>
      <c r="AU136" s="134" t="s">
        <v>84</v>
      </c>
      <c r="AY136" s="13" t="s">
        <v>125</v>
      </c>
      <c r="BE136" s="135">
        <f>IF(N136="základní",J136,0)</f>
        <v>77800</v>
      </c>
      <c r="BF136" s="135">
        <f>IF(N136="snížená",J136,0)</f>
        <v>0</v>
      </c>
      <c r="BG136" s="135">
        <f>IF(N136="zákl. přenesená",J136,0)</f>
        <v>0</v>
      </c>
      <c r="BH136" s="135">
        <f>IF(N136="sníž. přenesená",J136,0)</f>
        <v>0</v>
      </c>
      <c r="BI136" s="135">
        <f>IF(N136="nulová",J136,0)</f>
        <v>0</v>
      </c>
      <c r="BJ136" s="13" t="s">
        <v>82</v>
      </c>
      <c r="BK136" s="135">
        <f>ROUND(I136*H136,2)</f>
        <v>77800</v>
      </c>
      <c r="BL136" s="13" t="s">
        <v>133</v>
      </c>
      <c r="BM136" s="134" t="s">
        <v>141</v>
      </c>
    </row>
    <row r="137" spans="2:65" s="1" customFormat="1" ht="48">
      <c r="B137" s="25"/>
      <c r="D137" s="136" t="s">
        <v>134</v>
      </c>
      <c r="F137" s="137" t="s">
        <v>142</v>
      </c>
      <c r="L137" s="25"/>
      <c r="M137" s="138"/>
      <c r="T137" s="49"/>
      <c r="AT137" s="13" t="s">
        <v>134</v>
      </c>
      <c r="AU137" s="13" t="s">
        <v>84</v>
      </c>
    </row>
    <row r="138" spans="2:65" s="1" customFormat="1" ht="21.75" customHeight="1">
      <c r="B138" s="25"/>
      <c r="C138" s="124" t="s">
        <v>143</v>
      </c>
      <c r="D138" s="124" t="s">
        <v>128</v>
      </c>
      <c r="E138" s="125" t="s">
        <v>144</v>
      </c>
      <c r="F138" s="126" t="s">
        <v>145</v>
      </c>
      <c r="G138" s="127" t="s">
        <v>146</v>
      </c>
      <c r="H138" s="128">
        <v>40</v>
      </c>
      <c r="I138" s="129">
        <v>1050</v>
      </c>
      <c r="J138" s="129">
        <f>ROUND(I138*H138,2)</f>
        <v>42000</v>
      </c>
      <c r="K138" s="126" t="s">
        <v>132</v>
      </c>
      <c r="L138" s="25"/>
      <c r="M138" s="130" t="s">
        <v>1</v>
      </c>
      <c r="N138" s="131" t="s">
        <v>39</v>
      </c>
      <c r="O138" s="132">
        <v>0</v>
      </c>
      <c r="P138" s="132">
        <f>O138*H138</f>
        <v>0</v>
      </c>
      <c r="Q138" s="132">
        <v>0</v>
      </c>
      <c r="R138" s="132">
        <f>Q138*H138</f>
        <v>0</v>
      </c>
      <c r="S138" s="132">
        <v>0</v>
      </c>
      <c r="T138" s="133">
        <f>S138*H138</f>
        <v>0</v>
      </c>
      <c r="AR138" s="134" t="s">
        <v>133</v>
      </c>
      <c r="AT138" s="134" t="s">
        <v>128</v>
      </c>
      <c r="AU138" s="134" t="s">
        <v>84</v>
      </c>
      <c r="AY138" s="13" t="s">
        <v>125</v>
      </c>
      <c r="BE138" s="135">
        <f>IF(N138="základní",J138,0)</f>
        <v>42000</v>
      </c>
      <c r="BF138" s="135">
        <f>IF(N138="snížená",J138,0)</f>
        <v>0</v>
      </c>
      <c r="BG138" s="135">
        <f>IF(N138="zákl. přenesená",J138,0)</f>
        <v>0</v>
      </c>
      <c r="BH138" s="135">
        <f>IF(N138="sníž. přenesená",J138,0)</f>
        <v>0</v>
      </c>
      <c r="BI138" s="135">
        <f>IF(N138="nulová",J138,0)</f>
        <v>0</v>
      </c>
      <c r="BJ138" s="13" t="s">
        <v>82</v>
      </c>
      <c r="BK138" s="135">
        <f>ROUND(I138*H138,2)</f>
        <v>42000</v>
      </c>
      <c r="BL138" s="13" t="s">
        <v>133</v>
      </c>
      <c r="BM138" s="134" t="s">
        <v>147</v>
      </c>
    </row>
    <row r="139" spans="2:65" s="1" customFormat="1" ht="38.4">
      <c r="B139" s="25"/>
      <c r="D139" s="136" t="s">
        <v>134</v>
      </c>
      <c r="F139" s="137" t="s">
        <v>148</v>
      </c>
      <c r="L139" s="25"/>
      <c r="M139" s="138"/>
      <c r="T139" s="49"/>
      <c r="AT139" s="13" t="s">
        <v>134</v>
      </c>
      <c r="AU139" s="13" t="s">
        <v>84</v>
      </c>
    </row>
    <row r="140" spans="2:65" s="1" customFormat="1" ht="16.5" customHeight="1">
      <c r="B140" s="25"/>
      <c r="C140" s="124" t="s">
        <v>133</v>
      </c>
      <c r="D140" s="124" t="s">
        <v>128</v>
      </c>
      <c r="E140" s="125" t="s">
        <v>149</v>
      </c>
      <c r="F140" s="126" t="s">
        <v>150</v>
      </c>
      <c r="G140" s="127" t="s">
        <v>146</v>
      </c>
      <c r="H140" s="128">
        <v>40</v>
      </c>
      <c r="I140" s="129">
        <v>1190</v>
      </c>
      <c r="J140" s="129">
        <f>ROUND(I140*H140,2)</f>
        <v>47600</v>
      </c>
      <c r="K140" s="126" t="s">
        <v>132</v>
      </c>
      <c r="L140" s="25"/>
      <c r="M140" s="130" t="s">
        <v>1</v>
      </c>
      <c r="N140" s="131" t="s">
        <v>39</v>
      </c>
      <c r="O140" s="132">
        <v>0</v>
      </c>
      <c r="P140" s="132">
        <f>O140*H140</f>
        <v>0</v>
      </c>
      <c r="Q140" s="132">
        <v>0</v>
      </c>
      <c r="R140" s="132">
        <f>Q140*H140</f>
        <v>0</v>
      </c>
      <c r="S140" s="132">
        <v>0</v>
      </c>
      <c r="T140" s="133">
        <f>S140*H140</f>
        <v>0</v>
      </c>
      <c r="AR140" s="134" t="s">
        <v>133</v>
      </c>
      <c r="AT140" s="134" t="s">
        <v>128</v>
      </c>
      <c r="AU140" s="134" t="s">
        <v>84</v>
      </c>
      <c r="AY140" s="13" t="s">
        <v>125</v>
      </c>
      <c r="BE140" s="135">
        <f>IF(N140="základní",J140,0)</f>
        <v>47600</v>
      </c>
      <c r="BF140" s="135">
        <f>IF(N140="snížená",J140,0)</f>
        <v>0</v>
      </c>
      <c r="BG140" s="135">
        <f>IF(N140="zákl. přenesená",J140,0)</f>
        <v>0</v>
      </c>
      <c r="BH140" s="135">
        <f>IF(N140="sníž. přenesená",J140,0)</f>
        <v>0</v>
      </c>
      <c r="BI140" s="135">
        <f>IF(N140="nulová",J140,0)</f>
        <v>0</v>
      </c>
      <c r="BJ140" s="13" t="s">
        <v>82</v>
      </c>
      <c r="BK140" s="135">
        <f>ROUND(I140*H140,2)</f>
        <v>47600</v>
      </c>
      <c r="BL140" s="13" t="s">
        <v>133</v>
      </c>
      <c r="BM140" s="134" t="s">
        <v>151</v>
      </c>
    </row>
    <row r="141" spans="2:65" s="1" customFormat="1" ht="38.4">
      <c r="B141" s="25"/>
      <c r="D141" s="136" t="s">
        <v>134</v>
      </c>
      <c r="F141" s="137" t="s">
        <v>152</v>
      </c>
      <c r="L141" s="25"/>
      <c r="M141" s="138"/>
      <c r="T141" s="49"/>
      <c r="AT141" s="13" t="s">
        <v>134</v>
      </c>
      <c r="AU141" s="13" t="s">
        <v>84</v>
      </c>
    </row>
    <row r="142" spans="2:65" s="1" customFormat="1" ht="16.5" customHeight="1">
      <c r="B142" s="25"/>
      <c r="C142" s="124" t="s">
        <v>126</v>
      </c>
      <c r="D142" s="124" t="s">
        <v>128</v>
      </c>
      <c r="E142" s="125" t="s">
        <v>153</v>
      </c>
      <c r="F142" s="126" t="s">
        <v>154</v>
      </c>
      <c r="G142" s="127" t="s">
        <v>146</v>
      </c>
      <c r="H142" s="128">
        <v>40</v>
      </c>
      <c r="I142" s="129">
        <v>1540</v>
      </c>
      <c r="J142" s="129">
        <f>ROUND(I142*H142,2)</f>
        <v>61600</v>
      </c>
      <c r="K142" s="126" t="s">
        <v>132</v>
      </c>
      <c r="L142" s="25"/>
      <c r="M142" s="130" t="s">
        <v>1</v>
      </c>
      <c r="N142" s="131" t="s">
        <v>39</v>
      </c>
      <c r="O142" s="132">
        <v>0</v>
      </c>
      <c r="P142" s="132">
        <f>O142*H142</f>
        <v>0</v>
      </c>
      <c r="Q142" s="132">
        <v>0</v>
      </c>
      <c r="R142" s="132">
        <f>Q142*H142</f>
        <v>0</v>
      </c>
      <c r="S142" s="132">
        <v>0</v>
      </c>
      <c r="T142" s="133">
        <f>S142*H142</f>
        <v>0</v>
      </c>
      <c r="AR142" s="134" t="s">
        <v>133</v>
      </c>
      <c r="AT142" s="134" t="s">
        <v>128</v>
      </c>
      <c r="AU142" s="134" t="s">
        <v>84</v>
      </c>
      <c r="AY142" s="13" t="s">
        <v>125</v>
      </c>
      <c r="BE142" s="135">
        <f>IF(N142="základní",J142,0)</f>
        <v>61600</v>
      </c>
      <c r="BF142" s="135">
        <f>IF(N142="snížená",J142,0)</f>
        <v>0</v>
      </c>
      <c r="BG142" s="135">
        <f>IF(N142="zákl. přenesená",J142,0)</f>
        <v>0</v>
      </c>
      <c r="BH142" s="135">
        <f>IF(N142="sníž. přenesená",J142,0)</f>
        <v>0</v>
      </c>
      <c r="BI142" s="135">
        <f>IF(N142="nulová",J142,0)</f>
        <v>0</v>
      </c>
      <c r="BJ142" s="13" t="s">
        <v>82</v>
      </c>
      <c r="BK142" s="135">
        <f>ROUND(I142*H142,2)</f>
        <v>61600</v>
      </c>
      <c r="BL142" s="13" t="s">
        <v>133</v>
      </c>
      <c r="BM142" s="134" t="s">
        <v>155</v>
      </c>
    </row>
    <row r="143" spans="2:65" s="1" customFormat="1" ht="38.4">
      <c r="B143" s="25"/>
      <c r="D143" s="136" t="s">
        <v>134</v>
      </c>
      <c r="F143" s="137" t="s">
        <v>156</v>
      </c>
      <c r="L143" s="25"/>
      <c r="M143" s="138"/>
      <c r="T143" s="49"/>
      <c r="AT143" s="13" t="s">
        <v>134</v>
      </c>
      <c r="AU143" s="13" t="s">
        <v>84</v>
      </c>
    </row>
    <row r="144" spans="2:65" s="1" customFormat="1" ht="16.5" customHeight="1">
      <c r="B144" s="25"/>
      <c r="C144" s="124" t="s">
        <v>147</v>
      </c>
      <c r="D144" s="124" t="s">
        <v>128</v>
      </c>
      <c r="E144" s="125" t="s">
        <v>157</v>
      </c>
      <c r="F144" s="126" t="s">
        <v>158</v>
      </c>
      <c r="G144" s="127" t="s">
        <v>146</v>
      </c>
      <c r="H144" s="128">
        <v>40</v>
      </c>
      <c r="I144" s="129">
        <v>1660</v>
      </c>
      <c r="J144" s="129">
        <f>ROUND(I144*H144,2)</f>
        <v>66400</v>
      </c>
      <c r="K144" s="126" t="s">
        <v>132</v>
      </c>
      <c r="L144" s="25"/>
      <c r="M144" s="130" t="s">
        <v>1</v>
      </c>
      <c r="N144" s="131" t="s">
        <v>39</v>
      </c>
      <c r="O144" s="132">
        <v>0</v>
      </c>
      <c r="P144" s="132">
        <f>O144*H144</f>
        <v>0</v>
      </c>
      <c r="Q144" s="132">
        <v>0</v>
      </c>
      <c r="R144" s="132">
        <f>Q144*H144</f>
        <v>0</v>
      </c>
      <c r="S144" s="132">
        <v>0</v>
      </c>
      <c r="T144" s="133">
        <f>S144*H144</f>
        <v>0</v>
      </c>
      <c r="AR144" s="134" t="s">
        <v>133</v>
      </c>
      <c r="AT144" s="134" t="s">
        <v>128</v>
      </c>
      <c r="AU144" s="134" t="s">
        <v>84</v>
      </c>
      <c r="AY144" s="13" t="s">
        <v>125</v>
      </c>
      <c r="BE144" s="135">
        <f>IF(N144="základní",J144,0)</f>
        <v>66400</v>
      </c>
      <c r="BF144" s="135">
        <f>IF(N144="snížená",J144,0)</f>
        <v>0</v>
      </c>
      <c r="BG144" s="135">
        <f>IF(N144="zákl. přenesená",J144,0)</f>
        <v>0</v>
      </c>
      <c r="BH144" s="135">
        <f>IF(N144="sníž. přenesená",J144,0)</f>
        <v>0</v>
      </c>
      <c r="BI144" s="135">
        <f>IF(N144="nulová",J144,0)</f>
        <v>0</v>
      </c>
      <c r="BJ144" s="13" t="s">
        <v>82</v>
      </c>
      <c r="BK144" s="135">
        <f>ROUND(I144*H144,2)</f>
        <v>66400</v>
      </c>
      <c r="BL144" s="13" t="s">
        <v>133</v>
      </c>
      <c r="BM144" s="134" t="s">
        <v>8</v>
      </c>
    </row>
    <row r="145" spans="2:65" s="1" customFormat="1" ht="38.4">
      <c r="B145" s="25"/>
      <c r="D145" s="136" t="s">
        <v>134</v>
      </c>
      <c r="F145" s="137" t="s">
        <v>159</v>
      </c>
      <c r="L145" s="25"/>
      <c r="M145" s="138"/>
      <c r="T145" s="49"/>
      <c r="AT145" s="13" t="s">
        <v>134</v>
      </c>
      <c r="AU145" s="13" t="s">
        <v>84</v>
      </c>
    </row>
    <row r="146" spans="2:65" s="1" customFormat="1" ht="16.5" customHeight="1">
      <c r="B146" s="25"/>
      <c r="C146" s="124" t="s">
        <v>160</v>
      </c>
      <c r="D146" s="124" t="s">
        <v>128</v>
      </c>
      <c r="E146" s="125" t="s">
        <v>161</v>
      </c>
      <c r="F146" s="126" t="s">
        <v>162</v>
      </c>
      <c r="G146" s="127" t="s">
        <v>146</v>
      </c>
      <c r="H146" s="128">
        <v>40</v>
      </c>
      <c r="I146" s="129">
        <v>1700</v>
      </c>
      <c r="J146" s="129">
        <f>ROUND(I146*H146,2)</f>
        <v>68000</v>
      </c>
      <c r="K146" s="126" t="s">
        <v>132</v>
      </c>
      <c r="L146" s="25"/>
      <c r="M146" s="130" t="s">
        <v>1</v>
      </c>
      <c r="N146" s="131" t="s">
        <v>39</v>
      </c>
      <c r="O146" s="132">
        <v>0</v>
      </c>
      <c r="P146" s="132">
        <f>O146*H146</f>
        <v>0</v>
      </c>
      <c r="Q146" s="132">
        <v>0</v>
      </c>
      <c r="R146" s="132">
        <f>Q146*H146</f>
        <v>0</v>
      </c>
      <c r="S146" s="132">
        <v>0</v>
      </c>
      <c r="T146" s="133">
        <f>S146*H146</f>
        <v>0</v>
      </c>
      <c r="AR146" s="134" t="s">
        <v>133</v>
      </c>
      <c r="AT146" s="134" t="s">
        <v>128</v>
      </c>
      <c r="AU146" s="134" t="s">
        <v>84</v>
      </c>
      <c r="AY146" s="13" t="s">
        <v>125</v>
      </c>
      <c r="BE146" s="135">
        <f>IF(N146="základní",J146,0)</f>
        <v>68000</v>
      </c>
      <c r="BF146" s="135">
        <f>IF(N146="snížená",J146,0)</f>
        <v>0</v>
      </c>
      <c r="BG146" s="135">
        <f>IF(N146="zákl. přenesená",J146,0)</f>
        <v>0</v>
      </c>
      <c r="BH146" s="135">
        <f>IF(N146="sníž. přenesená",J146,0)</f>
        <v>0</v>
      </c>
      <c r="BI146" s="135">
        <f>IF(N146="nulová",J146,0)</f>
        <v>0</v>
      </c>
      <c r="BJ146" s="13" t="s">
        <v>82</v>
      </c>
      <c r="BK146" s="135">
        <f>ROUND(I146*H146,2)</f>
        <v>68000</v>
      </c>
      <c r="BL146" s="13" t="s">
        <v>133</v>
      </c>
      <c r="BM146" s="134" t="s">
        <v>163</v>
      </c>
    </row>
    <row r="147" spans="2:65" s="1" customFormat="1" ht="38.4">
      <c r="B147" s="25"/>
      <c r="D147" s="136" t="s">
        <v>134</v>
      </c>
      <c r="F147" s="137" t="s">
        <v>164</v>
      </c>
      <c r="L147" s="25"/>
      <c r="M147" s="138"/>
      <c r="T147" s="49"/>
      <c r="AT147" s="13" t="s">
        <v>134</v>
      </c>
      <c r="AU147" s="13" t="s">
        <v>84</v>
      </c>
    </row>
    <row r="148" spans="2:65" s="1" customFormat="1" ht="16.5" customHeight="1">
      <c r="B148" s="25"/>
      <c r="C148" s="124" t="s">
        <v>151</v>
      </c>
      <c r="D148" s="124" t="s">
        <v>128</v>
      </c>
      <c r="E148" s="125" t="s">
        <v>165</v>
      </c>
      <c r="F148" s="126" t="s">
        <v>166</v>
      </c>
      <c r="G148" s="127" t="s">
        <v>146</v>
      </c>
      <c r="H148" s="128">
        <v>15</v>
      </c>
      <c r="I148" s="129">
        <v>2370</v>
      </c>
      <c r="J148" s="129">
        <f>ROUND(I148*H148,2)</f>
        <v>35550</v>
      </c>
      <c r="K148" s="126" t="s">
        <v>132</v>
      </c>
      <c r="L148" s="25"/>
      <c r="M148" s="130" t="s">
        <v>1</v>
      </c>
      <c r="N148" s="131" t="s">
        <v>39</v>
      </c>
      <c r="O148" s="132">
        <v>0</v>
      </c>
      <c r="P148" s="132">
        <f>O148*H148</f>
        <v>0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133</v>
      </c>
      <c r="AT148" s="134" t="s">
        <v>128</v>
      </c>
      <c r="AU148" s="134" t="s">
        <v>84</v>
      </c>
      <c r="AY148" s="13" t="s">
        <v>125</v>
      </c>
      <c r="BE148" s="135">
        <f>IF(N148="základní",J148,0)</f>
        <v>35550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3" t="s">
        <v>82</v>
      </c>
      <c r="BK148" s="135">
        <f>ROUND(I148*H148,2)</f>
        <v>35550</v>
      </c>
      <c r="BL148" s="13" t="s">
        <v>133</v>
      </c>
      <c r="BM148" s="134" t="s">
        <v>167</v>
      </c>
    </row>
    <row r="149" spans="2:65" s="1" customFormat="1" ht="28.8">
      <c r="B149" s="25"/>
      <c r="D149" s="136" t="s">
        <v>134</v>
      </c>
      <c r="F149" s="137" t="s">
        <v>168</v>
      </c>
      <c r="L149" s="25"/>
      <c r="M149" s="138"/>
      <c r="T149" s="49"/>
      <c r="AT149" s="13" t="s">
        <v>134</v>
      </c>
      <c r="AU149" s="13" t="s">
        <v>84</v>
      </c>
    </row>
    <row r="150" spans="2:65" s="1" customFormat="1" ht="19.2">
      <c r="B150" s="25"/>
      <c r="D150" s="136" t="s">
        <v>136</v>
      </c>
      <c r="F150" s="139" t="s">
        <v>169</v>
      </c>
      <c r="L150" s="25"/>
      <c r="M150" s="138"/>
      <c r="T150" s="49"/>
      <c r="AT150" s="13" t="s">
        <v>136</v>
      </c>
      <c r="AU150" s="13" t="s">
        <v>84</v>
      </c>
    </row>
    <row r="151" spans="2:65" s="1" customFormat="1" ht="16.5" customHeight="1">
      <c r="B151" s="25"/>
      <c r="C151" s="124" t="s">
        <v>170</v>
      </c>
      <c r="D151" s="124" t="s">
        <v>128</v>
      </c>
      <c r="E151" s="125" t="s">
        <v>171</v>
      </c>
      <c r="F151" s="126" t="s">
        <v>172</v>
      </c>
      <c r="G151" s="127" t="s">
        <v>146</v>
      </c>
      <c r="H151" s="128">
        <v>15</v>
      </c>
      <c r="I151" s="129">
        <v>1770</v>
      </c>
      <c r="J151" s="129">
        <f>ROUND(I151*H151,2)</f>
        <v>26550</v>
      </c>
      <c r="K151" s="126" t="s">
        <v>132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133</v>
      </c>
      <c r="AT151" s="134" t="s">
        <v>128</v>
      </c>
      <c r="AU151" s="134" t="s">
        <v>84</v>
      </c>
      <c r="AY151" s="13" t="s">
        <v>125</v>
      </c>
      <c r="BE151" s="135">
        <f>IF(N151="základní",J151,0)</f>
        <v>26550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26550</v>
      </c>
      <c r="BL151" s="13" t="s">
        <v>133</v>
      </c>
      <c r="BM151" s="134" t="s">
        <v>173</v>
      </c>
    </row>
    <row r="152" spans="2:65" s="1" customFormat="1" ht="28.8">
      <c r="B152" s="25"/>
      <c r="D152" s="136" t="s">
        <v>134</v>
      </c>
      <c r="F152" s="137" t="s">
        <v>174</v>
      </c>
      <c r="L152" s="25"/>
      <c r="M152" s="138"/>
      <c r="T152" s="49"/>
      <c r="AT152" s="13" t="s">
        <v>134</v>
      </c>
      <c r="AU152" s="13" t="s">
        <v>84</v>
      </c>
    </row>
    <row r="153" spans="2:65" s="1" customFormat="1" ht="19.2">
      <c r="B153" s="25"/>
      <c r="D153" s="136" t="s">
        <v>136</v>
      </c>
      <c r="F153" s="139" t="s">
        <v>169</v>
      </c>
      <c r="L153" s="25"/>
      <c r="M153" s="138"/>
      <c r="T153" s="49"/>
      <c r="AT153" s="13" t="s">
        <v>136</v>
      </c>
      <c r="AU153" s="13" t="s">
        <v>84</v>
      </c>
    </row>
    <row r="154" spans="2:65" s="1" customFormat="1" ht="16.5" customHeight="1">
      <c r="B154" s="25"/>
      <c r="C154" s="124" t="s">
        <v>155</v>
      </c>
      <c r="D154" s="124" t="s">
        <v>128</v>
      </c>
      <c r="E154" s="125" t="s">
        <v>175</v>
      </c>
      <c r="F154" s="126" t="s">
        <v>176</v>
      </c>
      <c r="G154" s="127" t="s">
        <v>177</v>
      </c>
      <c r="H154" s="128">
        <v>10</v>
      </c>
      <c r="I154" s="129">
        <v>1220</v>
      </c>
      <c r="J154" s="129">
        <f>ROUND(I154*H154,2)</f>
        <v>12200</v>
      </c>
      <c r="K154" s="126" t="s">
        <v>132</v>
      </c>
      <c r="L154" s="25"/>
      <c r="M154" s="130" t="s">
        <v>1</v>
      </c>
      <c r="N154" s="131" t="s">
        <v>39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133</v>
      </c>
      <c r="AT154" s="134" t="s">
        <v>128</v>
      </c>
      <c r="AU154" s="134" t="s">
        <v>84</v>
      </c>
      <c r="AY154" s="13" t="s">
        <v>125</v>
      </c>
      <c r="BE154" s="135">
        <f>IF(N154="základní",J154,0)</f>
        <v>12200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82</v>
      </c>
      <c r="BK154" s="135">
        <f>ROUND(I154*H154,2)</f>
        <v>12200</v>
      </c>
      <c r="BL154" s="13" t="s">
        <v>133</v>
      </c>
      <c r="BM154" s="134" t="s">
        <v>178</v>
      </c>
    </row>
    <row r="155" spans="2:65" s="1" customFormat="1" ht="28.8">
      <c r="B155" s="25"/>
      <c r="D155" s="136" t="s">
        <v>134</v>
      </c>
      <c r="F155" s="137" t="s">
        <v>179</v>
      </c>
      <c r="L155" s="25"/>
      <c r="M155" s="138"/>
      <c r="T155" s="49"/>
      <c r="AT155" s="13" t="s">
        <v>134</v>
      </c>
      <c r="AU155" s="13" t="s">
        <v>84</v>
      </c>
    </row>
    <row r="156" spans="2:65" s="1" customFormat="1" ht="16.5" customHeight="1">
      <c r="B156" s="25"/>
      <c r="C156" s="124" t="s">
        <v>180</v>
      </c>
      <c r="D156" s="124" t="s">
        <v>128</v>
      </c>
      <c r="E156" s="125" t="s">
        <v>181</v>
      </c>
      <c r="F156" s="126" t="s">
        <v>182</v>
      </c>
      <c r="G156" s="127" t="s">
        <v>146</v>
      </c>
      <c r="H156" s="128">
        <v>100</v>
      </c>
      <c r="I156" s="129">
        <v>140</v>
      </c>
      <c r="J156" s="129">
        <f>ROUND(I156*H156,2)</f>
        <v>14000</v>
      </c>
      <c r="K156" s="126" t="s">
        <v>132</v>
      </c>
      <c r="L156" s="25"/>
      <c r="M156" s="130" t="s">
        <v>1</v>
      </c>
      <c r="N156" s="131" t="s">
        <v>39</v>
      </c>
      <c r="O156" s="132">
        <v>0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3">
        <f>S156*H156</f>
        <v>0</v>
      </c>
      <c r="AR156" s="134" t="s">
        <v>133</v>
      </c>
      <c r="AT156" s="134" t="s">
        <v>128</v>
      </c>
      <c r="AU156" s="134" t="s">
        <v>84</v>
      </c>
      <c r="AY156" s="13" t="s">
        <v>125</v>
      </c>
      <c r="BE156" s="135">
        <f>IF(N156="základní",J156,0)</f>
        <v>14000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3" t="s">
        <v>82</v>
      </c>
      <c r="BK156" s="135">
        <f>ROUND(I156*H156,2)</f>
        <v>14000</v>
      </c>
      <c r="BL156" s="13" t="s">
        <v>133</v>
      </c>
      <c r="BM156" s="134" t="s">
        <v>183</v>
      </c>
    </row>
    <row r="157" spans="2:65" s="1" customFormat="1" ht="19.2">
      <c r="B157" s="25"/>
      <c r="D157" s="136" t="s">
        <v>134</v>
      </c>
      <c r="F157" s="137" t="s">
        <v>184</v>
      </c>
      <c r="L157" s="25"/>
      <c r="M157" s="138"/>
      <c r="T157" s="49"/>
      <c r="AT157" s="13" t="s">
        <v>134</v>
      </c>
      <c r="AU157" s="13" t="s">
        <v>84</v>
      </c>
    </row>
    <row r="158" spans="2:65" s="1" customFormat="1" ht="16.5" customHeight="1">
      <c r="B158" s="25"/>
      <c r="C158" s="124" t="s">
        <v>8</v>
      </c>
      <c r="D158" s="124" t="s">
        <v>128</v>
      </c>
      <c r="E158" s="125" t="s">
        <v>185</v>
      </c>
      <c r="F158" s="126" t="s">
        <v>186</v>
      </c>
      <c r="G158" s="127" t="s">
        <v>146</v>
      </c>
      <c r="H158" s="128">
        <v>100</v>
      </c>
      <c r="I158" s="129">
        <v>112</v>
      </c>
      <c r="J158" s="129">
        <f>ROUND(I158*H158,2)</f>
        <v>11200</v>
      </c>
      <c r="K158" s="126" t="s">
        <v>132</v>
      </c>
      <c r="L158" s="25"/>
      <c r="M158" s="130" t="s">
        <v>1</v>
      </c>
      <c r="N158" s="131" t="s">
        <v>39</v>
      </c>
      <c r="O158" s="132">
        <v>0</v>
      </c>
      <c r="P158" s="132">
        <f>O158*H158</f>
        <v>0</v>
      </c>
      <c r="Q158" s="132">
        <v>0</v>
      </c>
      <c r="R158" s="132">
        <f>Q158*H158</f>
        <v>0</v>
      </c>
      <c r="S158" s="132">
        <v>0</v>
      </c>
      <c r="T158" s="133">
        <f>S158*H158</f>
        <v>0</v>
      </c>
      <c r="AR158" s="134" t="s">
        <v>133</v>
      </c>
      <c r="AT158" s="134" t="s">
        <v>128</v>
      </c>
      <c r="AU158" s="134" t="s">
        <v>84</v>
      </c>
      <c r="AY158" s="13" t="s">
        <v>125</v>
      </c>
      <c r="BE158" s="135">
        <f>IF(N158="základní",J158,0)</f>
        <v>11200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3" t="s">
        <v>82</v>
      </c>
      <c r="BK158" s="135">
        <f>ROUND(I158*H158,2)</f>
        <v>11200</v>
      </c>
      <c r="BL158" s="13" t="s">
        <v>133</v>
      </c>
      <c r="BM158" s="134" t="s">
        <v>187</v>
      </c>
    </row>
    <row r="159" spans="2:65" s="1" customFormat="1" ht="19.2">
      <c r="B159" s="25"/>
      <c r="D159" s="136" t="s">
        <v>134</v>
      </c>
      <c r="F159" s="137" t="s">
        <v>188</v>
      </c>
      <c r="L159" s="25"/>
      <c r="M159" s="138"/>
      <c r="T159" s="49"/>
      <c r="AT159" s="13" t="s">
        <v>134</v>
      </c>
      <c r="AU159" s="13" t="s">
        <v>84</v>
      </c>
    </row>
    <row r="160" spans="2:65" s="1" customFormat="1" ht="16.5" customHeight="1">
      <c r="B160" s="25"/>
      <c r="C160" s="124" t="s">
        <v>189</v>
      </c>
      <c r="D160" s="124" t="s">
        <v>128</v>
      </c>
      <c r="E160" s="125" t="s">
        <v>190</v>
      </c>
      <c r="F160" s="126" t="s">
        <v>191</v>
      </c>
      <c r="G160" s="127" t="s">
        <v>140</v>
      </c>
      <c r="H160" s="128">
        <v>350</v>
      </c>
      <c r="I160" s="129">
        <v>698</v>
      </c>
      <c r="J160" s="129">
        <f>ROUND(I160*H160,2)</f>
        <v>244300</v>
      </c>
      <c r="K160" s="126" t="s">
        <v>132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133</v>
      </c>
      <c r="AT160" s="134" t="s">
        <v>128</v>
      </c>
      <c r="AU160" s="134" t="s">
        <v>84</v>
      </c>
      <c r="AY160" s="13" t="s">
        <v>125</v>
      </c>
      <c r="BE160" s="135">
        <f>IF(N160="základní",J160,0)</f>
        <v>244300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244300</v>
      </c>
      <c r="BL160" s="13" t="s">
        <v>133</v>
      </c>
      <c r="BM160" s="134" t="s">
        <v>192</v>
      </c>
    </row>
    <row r="161" spans="2:65" s="1" customFormat="1" ht="19.2">
      <c r="B161" s="25"/>
      <c r="D161" s="136" t="s">
        <v>134</v>
      </c>
      <c r="F161" s="137" t="s">
        <v>193</v>
      </c>
      <c r="L161" s="25"/>
      <c r="M161" s="138"/>
      <c r="T161" s="49"/>
      <c r="AT161" s="13" t="s">
        <v>134</v>
      </c>
      <c r="AU161" s="13" t="s">
        <v>84</v>
      </c>
    </row>
    <row r="162" spans="2:65" s="1" customFormat="1" ht="16.5" customHeight="1">
      <c r="B162" s="25"/>
      <c r="C162" s="124" t="s">
        <v>163</v>
      </c>
      <c r="D162" s="124" t="s">
        <v>128</v>
      </c>
      <c r="E162" s="125" t="s">
        <v>194</v>
      </c>
      <c r="F162" s="126" t="s">
        <v>195</v>
      </c>
      <c r="G162" s="127" t="s">
        <v>140</v>
      </c>
      <c r="H162" s="128">
        <v>350</v>
      </c>
      <c r="I162" s="129">
        <v>698</v>
      </c>
      <c r="J162" s="129">
        <f>ROUND(I162*H162,2)</f>
        <v>244300</v>
      </c>
      <c r="K162" s="126" t="s">
        <v>132</v>
      </c>
      <c r="L162" s="25"/>
      <c r="M162" s="130" t="s">
        <v>1</v>
      </c>
      <c r="N162" s="131" t="s">
        <v>39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133</v>
      </c>
      <c r="AT162" s="134" t="s">
        <v>128</v>
      </c>
      <c r="AU162" s="134" t="s">
        <v>84</v>
      </c>
      <c r="AY162" s="13" t="s">
        <v>125</v>
      </c>
      <c r="BE162" s="135">
        <f>IF(N162="základní",J162,0)</f>
        <v>244300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82</v>
      </c>
      <c r="BK162" s="135">
        <f>ROUND(I162*H162,2)</f>
        <v>244300</v>
      </c>
      <c r="BL162" s="13" t="s">
        <v>133</v>
      </c>
      <c r="BM162" s="134" t="s">
        <v>196</v>
      </c>
    </row>
    <row r="163" spans="2:65" s="1" customFormat="1" ht="19.2">
      <c r="B163" s="25"/>
      <c r="D163" s="136" t="s">
        <v>134</v>
      </c>
      <c r="F163" s="137" t="s">
        <v>197</v>
      </c>
      <c r="L163" s="25"/>
      <c r="M163" s="138"/>
      <c r="T163" s="49"/>
      <c r="AT163" s="13" t="s">
        <v>134</v>
      </c>
      <c r="AU163" s="13" t="s">
        <v>84</v>
      </c>
    </row>
    <row r="164" spans="2:65" s="1" customFormat="1" ht="16.5" customHeight="1">
      <c r="B164" s="25"/>
      <c r="C164" s="124" t="s">
        <v>198</v>
      </c>
      <c r="D164" s="124" t="s">
        <v>128</v>
      </c>
      <c r="E164" s="125" t="s">
        <v>199</v>
      </c>
      <c r="F164" s="126" t="s">
        <v>200</v>
      </c>
      <c r="G164" s="127" t="s">
        <v>140</v>
      </c>
      <c r="H164" s="128">
        <v>350</v>
      </c>
      <c r="I164" s="129">
        <v>698</v>
      </c>
      <c r="J164" s="129">
        <f>ROUND(I164*H164,2)</f>
        <v>244300</v>
      </c>
      <c r="K164" s="126" t="s">
        <v>132</v>
      </c>
      <c r="L164" s="25"/>
      <c r="M164" s="130" t="s">
        <v>1</v>
      </c>
      <c r="N164" s="131" t="s">
        <v>39</v>
      </c>
      <c r="O164" s="132">
        <v>0</v>
      </c>
      <c r="P164" s="132">
        <f>O164*H164</f>
        <v>0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133</v>
      </c>
      <c r="AT164" s="134" t="s">
        <v>128</v>
      </c>
      <c r="AU164" s="134" t="s">
        <v>84</v>
      </c>
      <c r="AY164" s="13" t="s">
        <v>125</v>
      </c>
      <c r="BE164" s="135">
        <f>IF(N164="základní",J164,0)</f>
        <v>244300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3" t="s">
        <v>82</v>
      </c>
      <c r="BK164" s="135">
        <f>ROUND(I164*H164,2)</f>
        <v>244300</v>
      </c>
      <c r="BL164" s="13" t="s">
        <v>133</v>
      </c>
      <c r="BM164" s="134" t="s">
        <v>201</v>
      </c>
    </row>
    <row r="165" spans="2:65" s="1" customFormat="1" ht="19.2">
      <c r="B165" s="25"/>
      <c r="D165" s="136" t="s">
        <v>134</v>
      </c>
      <c r="F165" s="137" t="s">
        <v>202</v>
      </c>
      <c r="L165" s="25"/>
      <c r="M165" s="138"/>
      <c r="T165" s="49"/>
      <c r="AT165" s="13" t="s">
        <v>134</v>
      </c>
      <c r="AU165" s="13" t="s">
        <v>84</v>
      </c>
    </row>
    <row r="166" spans="2:65" s="1" customFormat="1" ht="16.5" customHeight="1">
      <c r="B166" s="25"/>
      <c r="C166" s="124" t="s">
        <v>167</v>
      </c>
      <c r="D166" s="124" t="s">
        <v>128</v>
      </c>
      <c r="E166" s="125" t="s">
        <v>203</v>
      </c>
      <c r="F166" s="126" t="s">
        <v>204</v>
      </c>
      <c r="G166" s="127" t="s">
        <v>205</v>
      </c>
      <c r="H166" s="128">
        <v>4000</v>
      </c>
      <c r="I166" s="129">
        <v>37</v>
      </c>
      <c r="J166" s="129">
        <f>ROUND(I166*H166,2)</f>
        <v>148000</v>
      </c>
      <c r="K166" s="126" t="s">
        <v>132</v>
      </c>
      <c r="L166" s="25"/>
      <c r="M166" s="130" t="s">
        <v>1</v>
      </c>
      <c r="N166" s="131" t="s">
        <v>39</v>
      </c>
      <c r="O166" s="132">
        <v>0</v>
      </c>
      <c r="P166" s="132">
        <f>O166*H166</f>
        <v>0</v>
      </c>
      <c r="Q166" s="132">
        <v>0</v>
      </c>
      <c r="R166" s="132">
        <f>Q166*H166</f>
        <v>0</v>
      </c>
      <c r="S166" s="132">
        <v>0</v>
      </c>
      <c r="T166" s="133">
        <f>S166*H166</f>
        <v>0</v>
      </c>
      <c r="AR166" s="134" t="s">
        <v>133</v>
      </c>
      <c r="AT166" s="134" t="s">
        <v>128</v>
      </c>
      <c r="AU166" s="134" t="s">
        <v>84</v>
      </c>
      <c r="AY166" s="13" t="s">
        <v>125</v>
      </c>
      <c r="BE166" s="135">
        <f>IF(N166="základní",J166,0)</f>
        <v>148000</v>
      </c>
      <c r="BF166" s="135">
        <f>IF(N166="snížená",J166,0)</f>
        <v>0</v>
      </c>
      <c r="BG166" s="135">
        <f>IF(N166="zákl. přenesená",J166,0)</f>
        <v>0</v>
      </c>
      <c r="BH166" s="135">
        <f>IF(N166="sníž. přenesená",J166,0)</f>
        <v>0</v>
      </c>
      <c r="BI166" s="135">
        <f>IF(N166="nulová",J166,0)</f>
        <v>0</v>
      </c>
      <c r="BJ166" s="13" t="s">
        <v>82</v>
      </c>
      <c r="BK166" s="135">
        <f>ROUND(I166*H166,2)</f>
        <v>148000</v>
      </c>
      <c r="BL166" s="13" t="s">
        <v>133</v>
      </c>
      <c r="BM166" s="134" t="s">
        <v>206</v>
      </c>
    </row>
    <row r="167" spans="2:65" s="1" customFormat="1" ht="19.2">
      <c r="B167" s="25"/>
      <c r="D167" s="136" t="s">
        <v>134</v>
      </c>
      <c r="F167" s="137" t="s">
        <v>207</v>
      </c>
      <c r="L167" s="25"/>
      <c r="M167" s="138"/>
      <c r="T167" s="49"/>
      <c r="AT167" s="13" t="s">
        <v>134</v>
      </c>
      <c r="AU167" s="13" t="s">
        <v>84</v>
      </c>
    </row>
    <row r="168" spans="2:65" s="1" customFormat="1" ht="16.5" customHeight="1">
      <c r="B168" s="25"/>
      <c r="C168" s="124" t="s">
        <v>208</v>
      </c>
      <c r="D168" s="124" t="s">
        <v>128</v>
      </c>
      <c r="E168" s="125" t="s">
        <v>209</v>
      </c>
      <c r="F168" s="126" t="s">
        <v>210</v>
      </c>
      <c r="G168" s="127" t="s">
        <v>205</v>
      </c>
      <c r="H168" s="128">
        <v>50000</v>
      </c>
      <c r="I168" s="129">
        <v>12.3</v>
      </c>
      <c r="J168" s="129">
        <f>ROUND(I168*H168,2)</f>
        <v>615000</v>
      </c>
      <c r="K168" s="126" t="s">
        <v>132</v>
      </c>
      <c r="L168" s="25"/>
      <c r="M168" s="130" t="s">
        <v>1</v>
      </c>
      <c r="N168" s="131" t="s">
        <v>39</v>
      </c>
      <c r="O168" s="132">
        <v>0</v>
      </c>
      <c r="P168" s="132">
        <f>O168*H168</f>
        <v>0</v>
      </c>
      <c r="Q168" s="132">
        <v>0</v>
      </c>
      <c r="R168" s="132">
        <f>Q168*H168</f>
        <v>0</v>
      </c>
      <c r="S168" s="132">
        <v>0</v>
      </c>
      <c r="T168" s="133">
        <f>S168*H168</f>
        <v>0</v>
      </c>
      <c r="AR168" s="134" t="s">
        <v>133</v>
      </c>
      <c r="AT168" s="134" t="s">
        <v>128</v>
      </c>
      <c r="AU168" s="134" t="s">
        <v>84</v>
      </c>
      <c r="AY168" s="13" t="s">
        <v>125</v>
      </c>
      <c r="BE168" s="135">
        <f>IF(N168="základní",J168,0)</f>
        <v>615000</v>
      </c>
      <c r="BF168" s="135">
        <f>IF(N168="snížená",J168,0)</f>
        <v>0</v>
      </c>
      <c r="BG168" s="135">
        <f>IF(N168="zákl. přenesená",J168,0)</f>
        <v>0</v>
      </c>
      <c r="BH168" s="135">
        <f>IF(N168="sníž. přenesená",J168,0)</f>
        <v>0</v>
      </c>
      <c r="BI168" s="135">
        <f>IF(N168="nulová",J168,0)</f>
        <v>0</v>
      </c>
      <c r="BJ168" s="13" t="s">
        <v>82</v>
      </c>
      <c r="BK168" s="135">
        <f>ROUND(I168*H168,2)</f>
        <v>615000</v>
      </c>
      <c r="BL168" s="13" t="s">
        <v>133</v>
      </c>
      <c r="BM168" s="134" t="s">
        <v>211</v>
      </c>
    </row>
    <row r="169" spans="2:65" s="1" customFormat="1" ht="28.8">
      <c r="B169" s="25"/>
      <c r="D169" s="136" t="s">
        <v>134</v>
      </c>
      <c r="F169" s="137" t="s">
        <v>212</v>
      </c>
      <c r="L169" s="25"/>
      <c r="M169" s="138"/>
      <c r="T169" s="49"/>
      <c r="AT169" s="13" t="s">
        <v>134</v>
      </c>
      <c r="AU169" s="13" t="s">
        <v>84</v>
      </c>
    </row>
    <row r="170" spans="2:65" s="1" customFormat="1" ht="16.5" customHeight="1">
      <c r="B170" s="25"/>
      <c r="C170" s="124" t="s">
        <v>173</v>
      </c>
      <c r="D170" s="124" t="s">
        <v>128</v>
      </c>
      <c r="E170" s="125" t="s">
        <v>213</v>
      </c>
      <c r="F170" s="126" t="s">
        <v>214</v>
      </c>
      <c r="G170" s="127" t="s">
        <v>205</v>
      </c>
      <c r="H170" s="128">
        <v>50000</v>
      </c>
      <c r="I170" s="129">
        <v>18.5</v>
      </c>
      <c r="J170" s="129">
        <f>ROUND(I170*H170,2)</f>
        <v>925000</v>
      </c>
      <c r="K170" s="126" t="s">
        <v>132</v>
      </c>
      <c r="L170" s="25"/>
      <c r="M170" s="130" t="s">
        <v>1</v>
      </c>
      <c r="N170" s="131" t="s">
        <v>39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133</v>
      </c>
      <c r="AT170" s="134" t="s">
        <v>128</v>
      </c>
      <c r="AU170" s="134" t="s">
        <v>84</v>
      </c>
      <c r="AY170" s="13" t="s">
        <v>125</v>
      </c>
      <c r="BE170" s="135">
        <f>IF(N170="základní",J170,0)</f>
        <v>925000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82</v>
      </c>
      <c r="BK170" s="135">
        <f>ROUND(I170*H170,2)</f>
        <v>925000</v>
      </c>
      <c r="BL170" s="13" t="s">
        <v>133</v>
      </c>
      <c r="BM170" s="134" t="s">
        <v>215</v>
      </c>
    </row>
    <row r="171" spans="2:65" s="1" customFormat="1" ht="28.8">
      <c r="B171" s="25"/>
      <c r="D171" s="136" t="s">
        <v>134</v>
      </c>
      <c r="F171" s="137" t="s">
        <v>216</v>
      </c>
      <c r="L171" s="25"/>
      <c r="M171" s="138"/>
      <c r="T171" s="49"/>
      <c r="AT171" s="13" t="s">
        <v>134</v>
      </c>
      <c r="AU171" s="13" t="s">
        <v>84</v>
      </c>
    </row>
    <row r="172" spans="2:65" s="1" customFormat="1" ht="16.5" customHeight="1">
      <c r="B172" s="25"/>
      <c r="C172" s="124" t="s">
        <v>217</v>
      </c>
      <c r="D172" s="124" t="s">
        <v>128</v>
      </c>
      <c r="E172" s="125" t="s">
        <v>218</v>
      </c>
      <c r="F172" s="126" t="s">
        <v>219</v>
      </c>
      <c r="G172" s="127" t="s">
        <v>220</v>
      </c>
      <c r="H172" s="128">
        <v>15</v>
      </c>
      <c r="I172" s="129">
        <v>31700</v>
      </c>
      <c r="J172" s="129">
        <f>ROUND(I172*H172,2)</f>
        <v>475500</v>
      </c>
      <c r="K172" s="126" t="s">
        <v>132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133</v>
      </c>
      <c r="AT172" s="134" t="s">
        <v>128</v>
      </c>
      <c r="AU172" s="134" t="s">
        <v>84</v>
      </c>
      <c r="AY172" s="13" t="s">
        <v>125</v>
      </c>
      <c r="BE172" s="135">
        <f>IF(N172="základní",J172,0)</f>
        <v>475500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475500</v>
      </c>
      <c r="BL172" s="13" t="s">
        <v>133</v>
      </c>
      <c r="BM172" s="134" t="s">
        <v>221</v>
      </c>
    </row>
    <row r="173" spans="2:65" s="1" customFormat="1" ht="28.8">
      <c r="B173" s="25"/>
      <c r="D173" s="136" t="s">
        <v>134</v>
      </c>
      <c r="F173" s="137" t="s">
        <v>222</v>
      </c>
      <c r="L173" s="25"/>
      <c r="M173" s="138"/>
      <c r="T173" s="49"/>
      <c r="AT173" s="13" t="s">
        <v>134</v>
      </c>
      <c r="AU173" s="13" t="s">
        <v>84</v>
      </c>
    </row>
    <row r="174" spans="2:65" s="1" customFormat="1" ht="16.5" customHeight="1">
      <c r="B174" s="25"/>
      <c r="C174" s="124" t="s">
        <v>178</v>
      </c>
      <c r="D174" s="124" t="s">
        <v>128</v>
      </c>
      <c r="E174" s="125" t="s">
        <v>223</v>
      </c>
      <c r="F174" s="126" t="s">
        <v>224</v>
      </c>
      <c r="G174" s="127" t="s">
        <v>220</v>
      </c>
      <c r="H174" s="128">
        <v>15</v>
      </c>
      <c r="I174" s="129">
        <v>19000</v>
      </c>
      <c r="J174" s="129">
        <f>ROUND(I174*H174,2)</f>
        <v>285000</v>
      </c>
      <c r="K174" s="126" t="s">
        <v>132</v>
      </c>
      <c r="L174" s="25"/>
      <c r="M174" s="130" t="s">
        <v>1</v>
      </c>
      <c r="N174" s="131" t="s">
        <v>39</v>
      </c>
      <c r="O174" s="132">
        <v>0</v>
      </c>
      <c r="P174" s="132">
        <f>O174*H174</f>
        <v>0</v>
      </c>
      <c r="Q174" s="132">
        <v>0</v>
      </c>
      <c r="R174" s="132">
        <f>Q174*H174</f>
        <v>0</v>
      </c>
      <c r="S174" s="132">
        <v>0</v>
      </c>
      <c r="T174" s="133">
        <f>S174*H174</f>
        <v>0</v>
      </c>
      <c r="AR174" s="134" t="s">
        <v>133</v>
      </c>
      <c r="AT174" s="134" t="s">
        <v>128</v>
      </c>
      <c r="AU174" s="134" t="s">
        <v>84</v>
      </c>
      <c r="AY174" s="13" t="s">
        <v>125</v>
      </c>
      <c r="BE174" s="135">
        <f>IF(N174="základní",J174,0)</f>
        <v>285000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3" t="s">
        <v>82</v>
      </c>
      <c r="BK174" s="135">
        <f>ROUND(I174*H174,2)</f>
        <v>285000</v>
      </c>
      <c r="BL174" s="13" t="s">
        <v>133</v>
      </c>
      <c r="BM174" s="134" t="s">
        <v>225</v>
      </c>
    </row>
    <row r="175" spans="2:65" s="1" customFormat="1" ht="28.8">
      <c r="B175" s="25"/>
      <c r="D175" s="136" t="s">
        <v>134</v>
      </c>
      <c r="F175" s="137" t="s">
        <v>226</v>
      </c>
      <c r="L175" s="25"/>
      <c r="M175" s="138"/>
      <c r="T175" s="49"/>
      <c r="AT175" s="13" t="s">
        <v>134</v>
      </c>
      <c r="AU175" s="13" t="s">
        <v>84</v>
      </c>
    </row>
    <row r="176" spans="2:65" s="1" customFormat="1" ht="16.5" customHeight="1">
      <c r="B176" s="25"/>
      <c r="C176" s="124" t="s">
        <v>7</v>
      </c>
      <c r="D176" s="124" t="s">
        <v>128</v>
      </c>
      <c r="E176" s="125" t="s">
        <v>227</v>
      </c>
      <c r="F176" s="126" t="s">
        <v>228</v>
      </c>
      <c r="G176" s="127" t="s">
        <v>205</v>
      </c>
      <c r="H176" s="128">
        <v>3000</v>
      </c>
      <c r="I176" s="129">
        <v>6.16</v>
      </c>
      <c r="J176" s="129">
        <f>ROUND(I176*H176,2)</f>
        <v>18480</v>
      </c>
      <c r="K176" s="126" t="s">
        <v>132</v>
      </c>
      <c r="L176" s="25"/>
      <c r="M176" s="130" t="s">
        <v>1</v>
      </c>
      <c r="N176" s="131" t="s">
        <v>39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133</v>
      </c>
      <c r="AT176" s="134" t="s">
        <v>128</v>
      </c>
      <c r="AU176" s="134" t="s">
        <v>84</v>
      </c>
      <c r="AY176" s="13" t="s">
        <v>125</v>
      </c>
      <c r="BE176" s="135">
        <f>IF(N176="základní",J176,0)</f>
        <v>18480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82</v>
      </c>
      <c r="BK176" s="135">
        <f>ROUND(I176*H176,2)</f>
        <v>18480</v>
      </c>
      <c r="BL176" s="13" t="s">
        <v>133</v>
      </c>
      <c r="BM176" s="134" t="s">
        <v>229</v>
      </c>
    </row>
    <row r="177" spans="2:65" s="1" customFormat="1" ht="19.2">
      <c r="B177" s="25"/>
      <c r="D177" s="136" t="s">
        <v>134</v>
      </c>
      <c r="F177" s="137" t="s">
        <v>230</v>
      </c>
      <c r="L177" s="25"/>
      <c r="M177" s="138"/>
      <c r="T177" s="49"/>
      <c r="AT177" s="13" t="s">
        <v>134</v>
      </c>
      <c r="AU177" s="13" t="s">
        <v>84</v>
      </c>
    </row>
    <row r="178" spans="2:65" s="1" customFormat="1" ht="16.5" customHeight="1">
      <c r="B178" s="25"/>
      <c r="C178" s="124" t="s">
        <v>183</v>
      </c>
      <c r="D178" s="124" t="s">
        <v>128</v>
      </c>
      <c r="E178" s="125" t="s">
        <v>231</v>
      </c>
      <c r="F178" s="126" t="s">
        <v>232</v>
      </c>
      <c r="G178" s="127" t="s">
        <v>205</v>
      </c>
      <c r="H178" s="128">
        <v>5000</v>
      </c>
      <c r="I178" s="129">
        <v>55.5</v>
      </c>
      <c r="J178" s="129">
        <f>ROUND(I178*H178,2)</f>
        <v>277500</v>
      </c>
      <c r="K178" s="126" t="s">
        <v>132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133</v>
      </c>
      <c r="AT178" s="134" t="s">
        <v>128</v>
      </c>
      <c r="AU178" s="134" t="s">
        <v>84</v>
      </c>
      <c r="AY178" s="13" t="s">
        <v>125</v>
      </c>
      <c r="BE178" s="135">
        <f>IF(N178="základní",J178,0)</f>
        <v>277500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277500</v>
      </c>
      <c r="BL178" s="13" t="s">
        <v>133</v>
      </c>
      <c r="BM178" s="134" t="s">
        <v>233</v>
      </c>
    </row>
    <row r="179" spans="2:65" s="1" customFormat="1" ht="28.8">
      <c r="B179" s="25"/>
      <c r="D179" s="136" t="s">
        <v>134</v>
      </c>
      <c r="F179" s="137" t="s">
        <v>234</v>
      </c>
      <c r="L179" s="25"/>
      <c r="M179" s="138"/>
      <c r="T179" s="49"/>
      <c r="AT179" s="13" t="s">
        <v>134</v>
      </c>
      <c r="AU179" s="13" t="s">
        <v>84</v>
      </c>
    </row>
    <row r="180" spans="2:65" s="1" customFormat="1" ht="16.5" customHeight="1">
      <c r="B180" s="25"/>
      <c r="C180" s="124" t="s">
        <v>235</v>
      </c>
      <c r="D180" s="124" t="s">
        <v>128</v>
      </c>
      <c r="E180" s="125" t="s">
        <v>236</v>
      </c>
      <c r="F180" s="126" t="s">
        <v>237</v>
      </c>
      <c r="G180" s="127" t="s">
        <v>205</v>
      </c>
      <c r="H180" s="128">
        <v>5000</v>
      </c>
      <c r="I180" s="129">
        <v>61.6</v>
      </c>
      <c r="J180" s="129">
        <f>ROUND(I180*H180,2)</f>
        <v>308000</v>
      </c>
      <c r="K180" s="126" t="s">
        <v>132</v>
      </c>
      <c r="L180" s="25"/>
      <c r="M180" s="130" t="s">
        <v>1</v>
      </c>
      <c r="N180" s="131" t="s">
        <v>39</v>
      </c>
      <c r="O180" s="132">
        <v>0</v>
      </c>
      <c r="P180" s="132">
        <f>O180*H180</f>
        <v>0</v>
      </c>
      <c r="Q180" s="132">
        <v>0</v>
      </c>
      <c r="R180" s="132">
        <f>Q180*H180</f>
        <v>0</v>
      </c>
      <c r="S180" s="132">
        <v>0</v>
      </c>
      <c r="T180" s="133">
        <f>S180*H180</f>
        <v>0</v>
      </c>
      <c r="AR180" s="134" t="s">
        <v>133</v>
      </c>
      <c r="AT180" s="134" t="s">
        <v>128</v>
      </c>
      <c r="AU180" s="134" t="s">
        <v>84</v>
      </c>
      <c r="AY180" s="13" t="s">
        <v>125</v>
      </c>
      <c r="BE180" s="135">
        <f>IF(N180="základní",J180,0)</f>
        <v>308000</v>
      </c>
      <c r="BF180" s="135">
        <f>IF(N180="snížená",J180,0)</f>
        <v>0</v>
      </c>
      <c r="BG180" s="135">
        <f>IF(N180="zákl. přenesená",J180,0)</f>
        <v>0</v>
      </c>
      <c r="BH180" s="135">
        <f>IF(N180="sníž. přenesená",J180,0)</f>
        <v>0</v>
      </c>
      <c r="BI180" s="135">
        <f>IF(N180="nulová",J180,0)</f>
        <v>0</v>
      </c>
      <c r="BJ180" s="13" t="s">
        <v>82</v>
      </c>
      <c r="BK180" s="135">
        <f>ROUND(I180*H180,2)</f>
        <v>308000</v>
      </c>
      <c r="BL180" s="13" t="s">
        <v>133</v>
      </c>
      <c r="BM180" s="134" t="s">
        <v>238</v>
      </c>
    </row>
    <row r="181" spans="2:65" s="1" customFormat="1" ht="28.8">
      <c r="B181" s="25"/>
      <c r="D181" s="136" t="s">
        <v>134</v>
      </c>
      <c r="F181" s="137" t="s">
        <v>239</v>
      </c>
      <c r="L181" s="25"/>
      <c r="M181" s="138"/>
      <c r="T181" s="49"/>
      <c r="AT181" s="13" t="s">
        <v>134</v>
      </c>
      <c r="AU181" s="13" t="s">
        <v>84</v>
      </c>
    </row>
    <row r="182" spans="2:65" s="1" customFormat="1" ht="16.5" customHeight="1">
      <c r="B182" s="25"/>
      <c r="C182" s="124" t="s">
        <v>187</v>
      </c>
      <c r="D182" s="124" t="s">
        <v>128</v>
      </c>
      <c r="E182" s="125" t="s">
        <v>240</v>
      </c>
      <c r="F182" s="126" t="s">
        <v>241</v>
      </c>
      <c r="G182" s="127" t="s">
        <v>205</v>
      </c>
      <c r="H182" s="128">
        <v>5000</v>
      </c>
      <c r="I182" s="129">
        <v>67.8</v>
      </c>
      <c r="J182" s="129">
        <f>ROUND(I182*H182,2)</f>
        <v>339000</v>
      </c>
      <c r="K182" s="126" t="s">
        <v>132</v>
      </c>
      <c r="L182" s="25"/>
      <c r="M182" s="130" t="s">
        <v>1</v>
      </c>
      <c r="N182" s="131" t="s">
        <v>39</v>
      </c>
      <c r="O182" s="132">
        <v>0</v>
      </c>
      <c r="P182" s="132">
        <f>O182*H182</f>
        <v>0</v>
      </c>
      <c r="Q182" s="132">
        <v>0</v>
      </c>
      <c r="R182" s="132">
        <f>Q182*H182</f>
        <v>0</v>
      </c>
      <c r="S182" s="132">
        <v>0</v>
      </c>
      <c r="T182" s="133">
        <f>S182*H182</f>
        <v>0</v>
      </c>
      <c r="AR182" s="134" t="s">
        <v>133</v>
      </c>
      <c r="AT182" s="134" t="s">
        <v>128</v>
      </c>
      <c r="AU182" s="134" t="s">
        <v>84</v>
      </c>
      <c r="AY182" s="13" t="s">
        <v>125</v>
      </c>
      <c r="BE182" s="135">
        <f>IF(N182="základní",J182,0)</f>
        <v>339000</v>
      </c>
      <c r="BF182" s="135">
        <f>IF(N182="snížená",J182,0)</f>
        <v>0</v>
      </c>
      <c r="BG182" s="135">
        <f>IF(N182="zákl. přenesená",J182,0)</f>
        <v>0</v>
      </c>
      <c r="BH182" s="135">
        <f>IF(N182="sníž. přenesená",J182,0)</f>
        <v>0</v>
      </c>
      <c r="BI182" s="135">
        <f>IF(N182="nulová",J182,0)</f>
        <v>0</v>
      </c>
      <c r="BJ182" s="13" t="s">
        <v>82</v>
      </c>
      <c r="BK182" s="135">
        <f>ROUND(I182*H182,2)</f>
        <v>339000</v>
      </c>
      <c r="BL182" s="13" t="s">
        <v>133</v>
      </c>
      <c r="BM182" s="134" t="s">
        <v>242</v>
      </c>
    </row>
    <row r="183" spans="2:65" s="1" customFormat="1" ht="28.8">
      <c r="B183" s="25"/>
      <c r="D183" s="136" t="s">
        <v>134</v>
      </c>
      <c r="F183" s="137" t="s">
        <v>243</v>
      </c>
      <c r="L183" s="25"/>
      <c r="M183" s="138"/>
      <c r="T183" s="49"/>
      <c r="AT183" s="13" t="s">
        <v>134</v>
      </c>
      <c r="AU183" s="13" t="s">
        <v>84</v>
      </c>
    </row>
    <row r="184" spans="2:65" s="1" customFormat="1" ht="16.5" customHeight="1">
      <c r="B184" s="25"/>
      <c r="C184" s="124" t="s">
        <v>244</v>
      </c>
      <c r="D184" s="124" t="s">
        <v>128</v>
      </c>
      <c r="E184" s="125" t="s">
        <v>245</v>
      </c>
      <c r="F184" s="126" t="s">
        <v>246</v>
      </c>
      <c r="G184" s="127" t="s">
        <v>205</v>
      </c>
      <c r="H184" s="128">
        <v>5000</v>
      </c>
      <c r="I184" s="129">
        <v>80.099999999999994</v>
      </c>
      <c r="J184" s="129">
        <f>ROUND(I184*H184,2)</f>
        <v>400500</v>
      </c>
      <c r="K184" s="126" t="s">
        <v>132</v>
      </c>
      <c r="L184" s="25"/>
      <c r="M184" s="130" t="s">
        <v>1</v>
      </c>
      <c r="N184" s="131" t="s">
        <v>39</v>
      </c>
      <c r="O184" s="132">
        <v>0</v>
      </c>
      <c r="P184" s="132">
        <f>O184*H184</f>
        <v>0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133</v>
      </c>
      <c r="AT184" s="134" t="s">
        <v>128</v>
      </c>
      <c r="AU184" s="134" t="s">
        <v>84</v>
      </c>
      <c r="AY184" s="13" t="s">
        <v>125</v>
      </c>
      <c r="BE184" s="135">
        <f>IF(N184="základní",J184,0)</f>
        <v>400500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82</v>
      </c>
      <c r="BK184" s="135">
        <f>ROUND(I184*H184,2)</f>
        <v>400500</v>
      </c>
      <c r="BL184" s="13" t="s">
        <v>133</v>
      </c>
      <c r="BM184" s="134" t="s">
        <v>247</v>
      </c>
    </row>
    <row r="185" spans="2:65" s="1" customFormat="1" ht="28.8">
      <c r="B185" s="25"/>
      <c r="D185" s="136" t="s">
        <v>134</v>
      </c>
      <c r="F185" s="137" t="s">
        <v>248</v>
      </c>
      <c r="L185" s="25"/>
      <c r="M185" s="138"/>
      <c r="T185" s="49"/>
      <c r="AT185" s="13" t="s">
        <v>134</v>
      </c>
      <c r="AU185" s="13" t="s">
        <v>84</v>
      </c>
    </row>
    <row r="186" spans="2:65" s="1" customFormat="1" ht="16.5" customHeight="1">
      <c r="B186" s="25"/>
      <c r="C186" s="124" t="s">
        <v>192</v>
      </c>
      <c r="D186" s="124" t="s">
        <v>128</v>
      </c>
      <c r="E186" s="125" t="s">
        <v>249</v>
      </c>
      <c r="F186" s="126" t="s">
        <v>250</v>
      </c>
      <c r="G186" s="127" t="s">
        <v>140</v>
      </c>
      <c r="H186" s="128">
        <v>200</v>
      </c>
      <c r="I186" s="129">
        <v>698</v>
      </c>
      <c r="J186" s="129">
        <f>ROUND(I186*H186,2)</f>
        <v>139600</v>
      </c>
      <c r="K186" s="126" t="s">
        <v>132</v>
      </c>
      <c r="L186" s="25"/>
      <c r="M186" s="130" t="s">
        <v>1</v>
      </c>
      <c r="N186" s="131" t="s">
        <v>39</v>
      </c>
      <c r="O186" s="132">
        <v>0</v>
      </c>
      <c r="P186" s="132">
        <f>O186*H186</f>
        <v>0</v>
      </c>
      <c r="Q186" s="132">
        <v>0</v>
      </c>
      <c r="R186" s="132">
        <f>Q186*H186</f>
        <v>0</v>
      </c>
      <c r="S186" s="132">
        <v>0</v>
      </c>
      <c r="T186" s="133">
        <f>S186*H186</f>
        <v>0</v>
      </c>
      <c r="AR186" s="134" t="s">
        <v>133</v>
      </c>
      <c r="AT186" s="134" t="s">
        <v>128</v>
      </c>
      <c r="AU186" s="134" t="s">
        <v>84</v>
      </c>
      <c r="AY186" s="13" t="s">
        <v>125</v>
      </c>
      <c r="BE186" s="135">
        <f>IF(N186="základní",J186,0)</f>
        <v>139600</v>
      </c>
      <c r="BF186" s="135">
        <f>IF(N186="snížená",J186,0)</f>
        <v>0</v>
      </c>
      <c r="BG186" s="135">
        <f>IF(N186="zákl. přenesená",J186,0)</f>
        <v>0</v>
      </c>
      <c r="BH186" s="135">
        <f>IF(N186="sníž. přenesená",J186,0)</f>
        <v>0</v>
      </c>
      <c r="BI186" s="135">
        <f>IF(N186="nulová",J186,0)</f>
        <v>0</v>
      </c>
      <c r="BJ186" s="13" t="s">
        <v>82</v>
      </c>
      <c r="BK186" s="135">
        <f>ROUND(I186*H186,2)</f>
        <v>139600</v>
      </c>
      <c r="BL186" s="13" t="s">
        <v>133</v>
      </c>
      <c r="BM186" s="134" t="s">
        <v>251</v>
      </c>
    </row>
    <row r="187" spans="2:65" s="1" customFormat="1" ht="38.4">
      <c r="B187" s="25"/>
      <c r="D187" s="136" t="s">
        <v>134</v>
      </c>
      <c r="F187" s="137" t="s">
        <v>252</v>
      </c>
      <c r="L187" s="25"/>
      <c r="M187" s="138"/>
      <c r="T187" s="49"/>
      <c r="AT187" s="13" t="s">
        <v>134</v>
      </c>
      <c r="AU187" s="13" t="s">
        <v>84</v>
      </c>
    </row>
    <row r="188" spans="2:65" s="1" customFormat="1" ht="16.5" customHeight="1">
      <c r="B188" s="25"/>
      <c r="C188" s="124" t="s">
        <v>253</v>
      </c>
      <c r="D188" s="124" t="s">
        <v>128</v>
      </c>
      <c r="E188" s="125" t="s">
        <v>254</v>
      </c>
      <c r="F188" s="126" t="s">
        <v>255</v>
      </c>
      <c r="G188" s="127" t="s">
        <v>140</v>
      </c>
      <c r="H188" s="128">
        <v>200</v>
      </c>
      <c r="I188" s="129">
        <v>698</v>
      </c>
      <c r="J188" s="129">
        <f>ROUND(I188*H188,2)</f>
        <v>139600</v>
      </c>
      <c r="K188" s="126" t="s">
        <v>132</v>
      </c>
      <c r="L188" s="25"/>
      <c r="M188" s="130" t="s">
        <v>1</v>
      </c>
      <c r="N188" s="131" t="s">
        <v>39</v>
      </c>
      <c r="O188" s="132">
        <v>0</v>
      </c>
      <c r="P188" s="132">
        <f>O188*H188</f>
        <v>0</v>
      </c>
      <c r="Q188" s="132">
        <v>0</v>
      </c>
      <c r="R188" s="132">
        <f>Q188*H188</f>
        <v>0</v>
      </c>
      <c r="S188" s="132">
        <v>0</v>
      </c>
      <c r="T188" s="133">
        <f>S188*H188</f>
        <v>0</v>
      </c>
      <c r="AR188" s="134" t="s">
        <v>133</v>
      </c>
      <c r="AT188" s="134" t="s">
        <v>128</v>
      </c>
      <c r="AU188" s="134" t="s">
        <v>84</v>
      </c>
      <c r="AY188" s="13" t="s">
        <v>125</v>
      </c>
      <c r="BE188" s="135">
        <f>IF(N188="základní",J188,0)</f>
        <v>139600</v>
      </c>
      <c r="BF188" s="135">
        <f>IF(N188="snížená",J188,0)</f>
        <v>0</v>
      </c>
      <c r="BG188" s="135">
        <f>IF(N188="zákl. přenesená",J188,0)</f>
        <v>0</v>
      </c>
      <c r="BH188" s="135">
        <f>IF(N188="sníž. přenesená",J188,0)</f>
        <v>0</v>
      </c>
      <c r="BI188" s="135">
        <f>IF(N188="nulová",J188,0)</f>
        <v>0</v>
      </c>
      <c r="BJ188" s="13" t="s">
        <v>82</v>
      </c>
      <c r="BK188" s="135">
        <f>ROUND(I188*H188,2)</f>
        <v>139600</v>
      </c>
      <c r="BL188" s="13" t="s">
        <v>133</v>
      </c>
      <c r="BM188" s="134" t="s">
        <v>256</v>
      </c>
    </row>
    <row r="189" spans="2:65" s="1" customFormat="1" ht="38.4">
      <c r="B189" s="25"/>
      <c r="D189" s="136" t="s">
        <v>134</v>
      </c>
      <c r="F189" s="137" t="s">
        <v>257</v>
      </c>
      <c r="L189" s="25"/>
      <c r="M189" s="138"/>
      <c r="T189" s="49"/>
      <c r="AT189" s="13" t="s">
        <v>134</v>
      </c>
      <c r="AU189" s="13" t="s">
        <v>84</v>
      </c>
    </row>
    <row r="190" spans="2:65" s="1" customFormat="1" ht="24.15" customHeight="1">
      <c r="B190" s="25"/>
      <c r="C190" s="124" t="s">
        <v>196</v>
      </c>
      <c r="D190" s="124" t="s">
        <v>128</v>
      </c>
      <c r="E190" s="125" t="s">
        <v>258</v>
      </c>
      <c r="F190" s="126" t="s">
        <v>259</v>
      </c>
      <c r="G190" s="127" t="s">
        <v>220</v>
      </c>
      <c r="H190" s="128">
        <v>9</v>
      </c>
      <c r="I190" s="129">
        <v>55500</v>
      </c>
      <c r="J190" s="129">
        <f>ROUND(I190*H190,2)</f>
        <v>499500</v>
      </c>
      <c r="K190" s="126" t="s">
        <v>132</v>
      </c>
      <c r="L190" s="25"/>
      <c r="M190" s="130" t="s">
        <v>1</v>
      </c>
      <c r="N190" s="131" t="s">
        <v>39</v>
      </c>
      <c r="O190" s="132">
        <v>0</v>
      </c>
      <c r="P190" s="132">
        <f>O190*H190</f>
        <v>0</v>
      </c>
      <c r="Q190" s="132">
        <v>0</v>
      </c>
      <c r="R190" s="132">
        <f>Q190*H190</f>
        <v>0</v>
      </c>
      <c r="S190" s="132">
        <v>0</v>
      </c>
      <c r="T190" s="133">
        <f>S190*H190</f>
        <v>0</v>
      </c>
      <c r="AR190" s="134" t="s">
        <v>133</v>
      </c>
      <c r="AT190" s="134" t="s">
        <v>128</v>
      </c>
      <c r="AU190" s="134" t="s">
        <v>84</v>
      </c>
      <c r="AY190" s="13" t="s">
        <v>125</v>
      </c>
      <c r="BE190" s="135">
        <f>IF(N190="základní",J190,0)</f>
        <v>499500</v>
      </c>
      <c r="BF190" s="135">
        <f>IF(N190="snížená",J190,0)</f>
        <v>0</v>
      </c>
      <c r="BG190" s="135">
        <f>IF(N190="zákl. přenesená",J190,0)</f>
        <v>0</v>
      </c>
      <c r="BH190" s="135">
        <f>IF(N190="sníž. přenesená",J190,0)</f>
        <v>0</v>
      </c>
      <c r="BI190" s="135">
        <f>IF(N190="nulová",J190,0)</f>
        <v>0</v>
      </c>
      <c r="BJ190" s="13" t="s">
        <v>82</v>
      </c>
      <c r="BK190" s="135">
        <f>ROUND(I190*H190,2)</f>
        <v>499500</v>
      </c>
      <c r="BL190" s="13" t="s">
        <v>133</v>
      </c>
      <c r="BM190" s="134" t="s">
        <v>260</v>
      </c>
    </row>
    <row r="191" spans="2:65" s="1" customFormat="1" ht="28.8">
      <c r="B191" s="25"/>
      <c r="D191" s="136" t="s">
        <v>134</v>
      </c>
      <c r="F191" s="137" t="s">
        <v>261</v>
      </c>
      <c r="L191" s="25"/>
      <c r="M191" s="138"/>
      <c r="T191" s="49"/>
      <c r="AT191" s="13" t="s">
        <v>134</v>
      </c>
      <c r="AU191" s="13" t="s">
        <v>84</v>
      </c>
    </row>
    <row r="192" spans="2:65" s="1" customFormat="1" ht="24.15" customHeight="1">
      <c r="B192" s="25"/>
      <c r="C192" s="124" t="s">
        <v>262</v>
      </c>
      <c r="D192" s="124" t="s">
        <v>128</v>
      </c>
      <c r="E192" s="125" t="s">
        <v>263</v>
      </c>
      <c r="F192" s="126" t="s">
        <v>264</v>
      </c>
      <c r="G192" s="127" t="s">
        <v>220</v>
      </c>
      <c r="H192" s="128">
        <v>9</v>
      </c>
      <c r="I192" s="129">
        <v>83300</v>
      </c>
      <c r="J192" s="129">
        <f>ROUND(I192*H192,2)</f>
        <v>749700</v>
      </c>
      <c r="K192" s="126" t="s">
        <v>132</v>
      </c>
      <c r="L192" s="25"/>
      <c r="M192" s="130" t="s">
        <v>1</v>
      </c>
      <c r="N192" s="131" t="s">
        <v>39</v>
      </c>
      <c r="O192" s="132">
        <v>0</v>
      </c>
      <c r="P192" s="132">
        <f>O192*H192</f>
        <v>0</v>
      </c>
      <c r="Q192" s="132">
        <v>0</v>
      </c>
      <c r="R192" s="132">
        <f>Q192*H192</f>
        <v>0</v>
      </c>
      <c r="S192" s="132">
        <v>0</v>
      </c>
      <c r="T192" s="133">
        <f>S192*H192</f>
        <v>0</v>
      </c>
      <c r="AR192" s="134" t="s">
        <v>133</v>
      </c>
      <c r="AT192" s="134" t="s">
        <v>128</v>
      </c>
      <c r="AU192" s="134" t="s">
        <v>84</v>
      </c>
      <c r="AY192" s="13" t="s">
        <v>125</v>
      </c>
      <c r="BE192" s="135">
        <f>IF(N192="základní",J192,0)</f>
        <v>749700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3" t="s">
        <v>82</v>
      </c>
      <c r="BK192" s="135">
        <f>ROUND(I192*H192,2)</f>
        <v>749700</v>
      </c>
      <c r="BL192" s="13" t="s">
        <v>133</v>
      </c>
      <c r="BM192" s="134" t="s">
        <v>265</v>
      </c>
    </row>
    <row r="193" spans="2:65" s="1" customFormat="1" ht="28.8">
      <c r="B193" s="25"/>
      <c r="D193" s="136" t="s">
        <v>134</v>
      </c>
      <c r="F193" s="137" t="s">
        <v>266</v>
      </c>
      <c r="L193" s="25"/>
      <c r="M193" s="138"/>
      <c r="T193" s="49"/>
      <c r="AT193" s="13" t="s">
        <v>134</v>
      </c>
      <c r="AU193" s="13" t="s">
        <v>84</v>
      </c>
    </row>
    <row r="194" spans="2:65" s="1" customFormat="1" ht="16.5" customHeight="1">
      <c r="B194" s="25"/>
      <c r="C194" s="124" t="s">
        <v>201</v>
      </c>
      <c r="D194" s="124" t="s">
        <v>128</v>
      </c>
      <c r="E194" s="125" t="s">
        <v>267</v>
      </c>
      <c r="F194" s="126" t="s">
        <v>268</v>
      </c>
      <c r="G194" s="127" t="s">
        <v>146</v>
      </c>
      <c r="H194" s="128">
        <v>40</v>
      </c>
      <c r="I194" s="129">
        <v>853</v>
      </c>
      <c r="J194" s="129">
        <f>ROUND(I194*H194,2)</f>
        <v>34120</v>
      </c>
      <c r="K194" s="126" t="s">
        <v>132</v>
      </c>
      <c r="L194" s="25"/>
      <c r="M194" s="130" t="s">
        <v>1</v>
      </c>
      <c r="N194" s="131" t="s">
        <v>39</v>
      </c>
      <c r="O194" s="132">
        <v>0</v>
      </c>
      <c r="P194" s="132">
        <f>O194*H194</f>
        <v>0</v>
      </c>
      <c r="Q194" s="132">
        <v>0</v>
      </c>
      <c r="R194" s="132">
        <f>Q194*H194</f>
        <v>0</v>
      </c>
      <c r="S194" s="132">
        <v>0</v>
      </c>
      <c r="T194" s="133">
        <f>S194*H194</f>
        <v>0</v>
      </c>
      <c r="AR194" s="134" t="s">
        <v>133</v>
      </c>
      <c r="AT194" s="134" t="s">
        <v>128</v>
      </c>
      <c r="AU194" s="134" t="s">
        <v>84</v>
      </c>
      <c r="AY194" s="13" t="s">
        <v>125</v>
      </c>
      <c r="BE194" s="135">
        <f>IF(N194="základní",J194,0)</f>
        <v>34120</v>
      </c>
      <c r="BF194" s="135">
        <f>IF(N194="snížená",J194,0)</f>
        <v>0</v>
      </c>
      <c r="BG194" s="135">
        <f>IF(N194="zákl. přenesená",J194,0)</f>
        <v>0</v>
      </c>
      <c r="BH194" s="135">
        <f>IF(N194="sníž. přenesená",J194,0)</f>
        <v>0</v>
      </c>
      <c r="BI194" s="135">
        <f>IF(N194="nulová",J194,0)</f>
        <v>0</v>
      </c>
      <c r="BJ194" s="13" t="s">
        <v>82</v>
      </c>
      <c r="BK194" s="135">
        <f>ROUND(I194*H194,2)</f>
        <v>34120</v>
      </c>
      <c r="BL194" s="13" t="s">
        <v>133</v>
      </c>
      <c r="BM194" s="134" t="s">
        <v>269</v>
      </c>
    </row>
    <row r="195" spans="2:65" s="1" customFormat="1" ht="38.4">
      <c r="B195" s="25"/>
      <c r="D195" s="136" t="s">
        <v>134</v>
      </c>
      <c r="F195" s="137" t="s">
        <v>270</v>
      </c>
      <c r="L195" s="25"/>
      <c r="M195" s="138"/>
      <c r="T195" s="49"/>
      <c r="AT195" s="13" t="s">
        <v>134</v>
      </c>
      <c r="AU195" s="13" t="s">
        <v>84</v>
      </c>
    </row>
    <row r="196" spans="2:65" s="1" customFormat="1" ht="19.2">
      <c r="B196" s="25"/>
      <c r="D196" s="136" t="s">
        <v>136</v>
      </c>
      <c r="F196" s="139" t="s">
        <v>271</v>
      </c>
      <c r="L196" s="25"/>
      <c r="M196" s="138"/>
      <c r="T196" s="49"/>
      <c r="AT196" s="13" t="s">
        <v>136</v>
      </c>
      <c r="AU196" s="13" t="s">
        <v>84</v>
      </c>
    </row>
    <row r="197" spans="2:65" s="1" customFormat="1" ht="16.5" customHeight="1">
      <c r="B197" s="25"/>
      <c r="C197" s="124" t="s">
        <v>272</v>
      </c>
      <c r="D197" s="124" t="s">
        <v>128</v>
      </c>
      <c r="E197" s="125" t="s">
        <v>273</v>
      </c>
      <c r="F197" s="126" t="s">
        <v>274</v>
      </c>
      <c r="G197" s="127" t="s">
        <v>146</v>
      </c>
      <c r="H197" s="128">
        <v>40</v>
      </c>
      <c r="I197" s="129">
        <v>2130</v>
      </c>
      <c r="J197" s="129">
        <f>ROUND(I197*H197,2)</f>
        <v>85200</v>
      </c>
      <c r="K197" s="126" t="s">
        <v>132</v>
      </c>
      <c r="L197" s="25"/>
      <c r="M197" s="130" t="s">
        <v>1</v>
      </c>
      <c r="N197" s="131" t="s">
        <v>39</v>
      </c>
      <c r="O197" s="132">
        <v>0</v>
      </c>
      <c r="P197" s="132">
        <f>O197*H197</f>
        <v>0</v>
      </c>
      <c r="Q197" s="132">
        <v>0</v>
      </c>
      <c r="R197" s="132">
        <f>Q197*H197</f>
        <v>0</v>
      </c>
      <c r="S197" s="132">
        <v>0</v>
      </c>
      <c r="T197" s="133">
        <f>S197*H197</f>
        <v>0</v>
      </c>
      <c r="AR197" s="134" t="s">
        <v>133</v>
      </c>
      <c r="AT197" s="134" t="s">
        <v>128</v>
      </c>
      <c r="AU197" s="134" t="s">
        <v>84</v>
      </c>
      <c r="AY197" s="13" t="s">
        <v>125</v>
      </c>
      <c r="BE197" s="135">
        <f>IF(N197="základní",J197,0)</f>
        <v>85200</v>
      </c>
      <c r="BF197" s="135">
        <f>IF(N197="snížená",J197,0)</f>
        <v>0</v>
      </c>
      <c r="BG197" s="135">
        <f>IF(N197="zákl. přenesená",J197,0)</f>
        <v>0</v>
      </c>
      <c r="BH197" s="135">
        <f>IF(N197="sníž. přenesená",J197,0)</f>
        <v>0</v>
      </c>
      <c r="BI197" s="135">
        <f>IF(N197="nulová",J197,0)</f>
        <v>0</v>
      </c>
      <c r="BJ197" s="13" t="s">
        <v>82</v>
      </c>
      <c r="BK197" s="135">
        <f>ROUND(I197*H197,2)</f>
        <v>85200</v>
      </c>
      <c r="BL197" s="13" t="s">
        <v>133</v>
      </c>
      <c r="BM197" s="134" t="s">
        <v>275</v>
      </c>
    </row>
    <row r="198" spans="2:65" s="1" customFormat="1" ht="38.4">
      <c r="B198" s="25"/>
      <c r="D198" s="136" t="s">
        <v>134</v>
      </c>
      <c r="F198" s="137" t="s">
        <v>276</v>
      </c>
      <c r="L198" s="25"/>
      <c r="M198" s="138"/>
      <c r="T198" s="49"/>
      <c r="AT198" s="13" t="s">
        <v>134</v>
      </c>
      <c r="AU198" s="13" t="s">
        <v>84</v>
      </c>
    </row>
    <row r="199" spans="2:65" s="1" customFormat="1" ht="19.2">
      <c r="B199" s="25"/>
      <c r="D199" s="136" t="s">
        <v>136</v>
      </c>
      <c r="F199" s="139" t="s">
        <v>277</v>
      </c>
      <c r="L199" s="25"/>
      <c r="M199" s="138"/>
      <c r="T199" s="49"/>
      <c r="AT199" s="13" t="s">
        <v>136</v>
      </c>
      <c r="AU199" s="13" t="s">
        <v>84</v>
      </c>
    </row>
    <row r="200" spans="2:65" s="1" customFormat="1" ht="16.5" customHeight="1">
      <c r="B200" s="25"/>
      <c r="C200" s="124" t="s">
        <v>206</v>
      </c>
      <c r="D200" s="124" t="s">
        <v>128</v>
      </c>
      <c r="E200" s="125" t="s">
        <v>278</v>
      </c>
      <c r="F200" s="126" t="s">
        <v>279</v>
      </c>
      <c r="G200" s="127" t="s">
        <v>146</v>
      </c>
      <c r="H200" s="128">
        <v>40</v>
      </c>
      <c r="I200" s="129">
        <v>3570</v>
      </c>
      <c r="J200" s="129">
        <f>ROUND(I200*H200,2)</f>
        <v>142800</v>
      </c>
      <c r="K200" s="126" t="s">
        <v>132</v>
      </c>
      <c r="L200" s="25"/>
      <c r="M200" s="130" t="s">
        <v>1</v>
      </c>
      <c r="N200" s="131" t="s">
        <v>39</v>
      </c>
      <c r="O200" s="132">
        <v>0</v>
      </c>
      <c r="P200" s="132">
        <f>O200*H200</f>
        <v>0</v>
      </c>
      <c r="Q200" s="132">
        <v>0</v>
      </c>
      <c r="R200" s="132">
        <f>Q200*H200</f>
        <v>0</v>
      </c>
      <c r="S200" s="132">
        <v>0</v>
      </c>
      <c r="T200" s="133">
        <f>S200*H200</f>
        <v>0</v>
      </c>
      <c r="AR200" s="134" t="s">
        <v>133</v>
      </c>
      <c r="AT200" s="134" t="s">
        <v>128</v>
      </c>
      <c r="AU200" s="134" t="s">
        <v>84</v>
      </c>
      <c r="AY200" s="13" t="s">
        <v>125</v>
      </c>
      <c r="BE200" s="135">
        <f>IF(N200="základní",J200,0)</f>
        <v>142800</v>
      </c>
      <c r="BF200" s="135">
        <f>IF(N200="snížená",J200,0)</f>
        <v>0</v>
      </c>
      <c r="BG200" s="135">
        <f>IF(N200="zákl. přenesená",J200,0)</f>
        <v>0</v>
      </c>
      <c r="BH200" s="135">
        <f>IF(N200="sníž. přenesená",J200,0)</f>
        <v>0</v>
      </c>
      <c r="BI200" s="135">
        <f>IF(N200="nulová",J200,0)</f>
        <v>0</v>
      </c>
      <c r="BJ200" s="13" t="s">
        <v>82</v>
      </c>
      <c r="BK200" s="135">
        <f>ROUND(I200*H200,2)</f>
        <v>142800</v>
      </c>
      <c r="BL200" s="13" t="s">
        <v>133</v>
      </c>
      <c r="BM200" s="134" t="s">
        <v>280</v>
      </c>
    </row>
    <row r="201" spans="2:65" s="1" customFormat="1" ht="38.4">
      <c r="B201" s="25"/>
      <c r="D201" s="136" t="s">
        <v>134</v>
      </c>
      <c r="F201" s="137" t="s">
        <v>281</v>
      </c>
      <c r="L201" s="25"/>
      <c r="M201" s="138"/>
      <c r="T201" s="49"/>
      <c r="AT201" s="13" t="s">
        <v>134</v>
      </c>
      <c r="AU201" s="13" t="s">
        <v>84</v>
      </c>
    </row>
    <row r="202" spans="2:65" s="1" customFormat="1" ht="19.2">
      <c r="B202" s="25"/>
      <c r="D202" s="136" t="s">
        <v>136</v>
      </c>
      <c r="F202" s="139" t="s">
        <v>282</v>
      </c>
      <c r="L202" s="25"/>
      <c r="M202" s="138"/>
      <c r="T202" s="49"/>
      <c r="AT202" s="13" t="s">
        <v>136</v>
      </c>
      <c r="AU202" s="13" t="s">
        <v>84</v>
      </c>
    </row>
    <row r="203" spans="2:65" s="1" customFormat="1" ht="16.5" customHeight="1">
      <c r="B203" s="25"/>
      <c r="C203" s="124" t="s">
        <v>283</v>
      </c>
      <c r="D203" s="124" t="s">
        <v>128</v>
      </c>
      <c r="E203" s="125" t="s">
        <v>284</v>
      </c>
      <c r="F203" s="126" t="s">
        <v>285</v>
      </c>
      <c r="G203" s="127" t="s">
        <v>146</v>
      </c>
      <c r="H203" s="128">
        <v>40</v>
      </c>
      <c r="I203" s="129">
        <v>5550</v>
      </c>
      <c r="J203" s="129">
        <f>ROUND(I203*H203,2)</f>
        <v>222000</v>
      </c>
      <c r="K203" s="126" t="s">
        <v>132</v>
      </c>
      <c r="L203" s="25"/>
      <c r="M203" s="130" t="s">
        <v>1</v>
      </c>
      <c r="N203" s="131" t="s">
        <v>39</v>
      </c>
      <c r="O203" s="132">
        <v>0</v>
      </c>
      <c r="P203" s="132">
        <f>O203*H203</f>
        <v>0</v>
      </c>
      <c r="Q203" s="132">
        <v>0</v>
      </c>
      <c r="R203" s="132">
        <f>Q203*H203</f>
        <v>0</v>
      </c>
      <c r="S203" s="132">
        <v>0</v>
      </c>
      <c r="T203" s="133">
        <f>S203*H203</f>
        <v>0</v>
      </c>
      <c r="AR203" s="134" t="s">
        <v>133</v>
      </c>
      <c r="AT203" s="134" t="s">
        <v>128</v>
      </c>
      <c r="AU203" s="134" t="s">
        <v>84</v>
      </c>
      <c r="AY203" s="13" t="s">
        <v>125</v>
      </c>
      <c r="BE203" s="135">
        <f>IF(N203="základní",J203,0)</f>
        <v>222000</v>
      </c>
      <c r="BF203" s="135">
        <f>IF(N203="snížená",J203,0)</f>
        <v>0</v>
      </c>
      <c r="BG203" s="135">
        <f>IF(N203="zákl. přenesená",J203,0)</f>
        <v>0</v>
      </c>
      <c r="BH203" s="135">
        <f>IF(N203="sníž. přenesená",J203,0)</f>
        <v>0</v>
      </c>
      <c r="BI203" s="135">
        <f>IF(N203="nulová",J203,0)</f>
        <v>0</v>
      </c>
      <c r="BJ203" s="13" t="s">
        <v>82</v>
      </c>
      <c r="BK203" s="135">
        <f>ROUND(I203*H203,2)</f>
        <v>222000</v>
      </c>
      <c r="BL203" s="13" t="s">
        <v>133</v>
      </c>
      <c r="BM203" s="134" t="s">
        <v>286</v>
      </c>
    </row>
    <row r="204" spans="2:65" s="1" customFormat="1" ht="38.4">
      <c r="B204" s="25"/>
      <c r="D204" s="136" t="s">
        <v>134</v>
      </c>
      <c r="F204" s="137" t="s">
        <v>287</v>
      </c>
      <c r="L204" s="25"/>
      <c r="M204" s="138"/>
      <c r="T204" s="49"/>
      <c r="AT204" s="13" t="s">
        <v>134</v>
      </c>
      <c r="AU204" s="13" t="s">
        <v>84</v>
      </c>
    </row>
    <row r="205" spans="2:65" s="1" customFormat="1" ht="19.2">
      <c r="B205" s="25"/>
      <c r="D205" s="136" t="s">
        <v>136</v>
      </c>
      <c r="F205" s="139" t="s">
        <v>288</v>
      </c>
      <c r="L205" s="25"/>
      <c r="M205" s="138"/>
      <c r="T205" s="49"/>
      <c r="AT205" s="13" t="s">
        <v>136</v>
      </c>
      <c r="AU205" s="13" t="s">
        <v>84</v>
      </c>
    </row>
    <row r="206" spans="2:65" s="1" customFormat="1" ht="16.5" customHeight="1">
      <c r="B206" s="25"/>
      <c r="C206" s="124" t="s">
        <v>211</v>
      </c>
      <c r="D206" s="124" t="s">
        <v>128</v>
      </c>
      <c r="E206" s="125" t="s">
        <v>289</v>
      </c>
      <c r="F206" s="126" t="s">
        <v>290</v>
      </c>
      <c r="G206" s="127" t="s">
        <v>146</v>
      </c>
      <c r="H206" s="128">
        <v>40</v>
      </c>
      <c r="I206" s="129">
        <v>893</v>
      </c>
      <c r="J206" s="129">
        <f>ROUND(I206*H206,2)</f>
        <v>35720</v>
      </c>
      <c r="K206" s="126" t="s">
        <v>132</v>
      </c>
      <c r="L206" s="25"/>
      <c r="M206" s="130" t="s">
        <v>1</v>
      </c>
      <c r="N206" s="131" t="s">
        <v>39</v>
      </c>
      <c r="O206" s="132">
        <v>0</v>
      </c>
      <c r="P206" s="132">
        <f>O206*H206</f>
        <v>0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133</v>
      </c>
      <c r="AT206" s="134" t="s">
        <v>128</v>
      </c>
      <c r="AU206" s="134" t="s">
        <v>84</v>
      </c>
      <c r="AY206" s="13" t="s">
        <v>125</v>
      </c>
      <c r="BE206" s="135">
        <f>IF(N206="základní",J206,0)</f>
        <v>35720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3" t="s">
        <v>82</v>
      </c>
      <c r="BK206" s="135">
        <f>ROUND(I206*H206,2)</f>
        <v>35720</v>
      </c>
      <c r="BL206" s="13" t="s">
        <v>133</v>
      </c>
      <c r="BM206" s="134" t="s">
        <v>291</v>
      </c>
    </row>
    <row r="207" spans="2:65" s="1" customFormat="1" ht="38.4">
      <c r="B207" s="25"/>
      <c r="D207" s="136" t="s">
        <v>134</v>
      </c>
      <c r="F207" s="137" t="s">
        <v>292</v>
      </c>
      <c r="L207" s="25"/>
      <c r="M207" s="138"/>
      <c r="T207" s="49"/>
      <c r="AT207" s="13" t="s">
        <v>134</v>
      </c>
      <c r="AU207" s="13" t="s">
        <v>84</v>
      </c>
    </row>
    <row r="208" spans="2:65" s="1" customFormat="1" ht="19.2">
      <c r="B208" s="25"/>
      <c r="D208" s="136" t="s">
        <v>136</v>
      </c>
      <c r="F208" s="139" t="s">
        <v>271</v>
      </c>
      <c r="L208" s="25"/>
      <c r="M208" s="138"/>
      <c r="T208" s="49"/>
      <c r="AT208" s="13" t="s">
        <v>136</v>
      </c>
      <c r="AU208" s="13" t="s">
        <v>84</v>
      </c>
    </row>
    <row r="209" spans="2:65" s="1" customFormat="1" ht="16.5" customHeight="1">
      <c r="B209" s="25"/>
      <c r="C209" s="124" t="s">
        <v>293</v>
      </c>
      <c r="D209" s="124" t="s">
        <v>128</v>
      </c>
      <c r="E209" s="125" t="s">
        <v>294</v>
      </c>
      <c r="F209" s="126" t="s">
        <v>295</v>
      </c>
      <c r="G209" s="127" t="s">
        <v>146</v>
      </c>
      <c r="H209" s="128">
        <v>40</v>
      </c>
      <c r="I209" s="129">
        <v>2240</v>
      </c>
      <c r="J209" s="129">
        <f>ROUND(I209*H209,2)</f>
        <v>89600</v>
      </c>
      <c r="K209" s="126" t="s">
        <v>132</v>
      </c>
      <c r="L209" s="25"/>
      <c r="M209" s="130" t="s">
        <v>1</v>
      </c>
      <c r="N209" s="131" t="s">
        <v>39</v>
      </c>
      <c r="O209" s="132">
        <v>0</v>
      </c>
      <c r="P209" s="132">
        <f>O209*H209</f>
        <v>0</v>
      </c>
      <c r="Q209" s="132">
        <v>0</v>
      </c>
      <c r="R209" s="132">
        <f>Q209*H209</f>
        <v>0</v>
      </c>
      <c r="S209" s="132">
        <v>0</v>
      </c>
      <c r="T209" s="133">
        <f>S209*H209</f>
        <v>0</v>
      </c>
      <c r="AR209" s="134" t="s">
        <v>133</v>
      </c>
      <c r="AT209" s="134" t="s">
        <v>128</v>
      </c>
      <c r="AU209" s="134" t="s">
        <v>84</v>
      </c>
      <c r="AY209" s="13" t="s">
        <v>125</v>
      </c>
      <c r="BE209" s="135">
        <f>IF(N209="základní",J209,0)</f>
        <v>89600</v>
      </c>
      <c r="BF209" s="135">
        <f>IF(N209="snížená",J209,0)</f>
        <v>0</v>
      </c>
      <c r="BG209" s="135">
        <f>IF(N209="zákl. přenesená",J209,0)</f>
        <v>0</v>
      </c>
      <c r="BH209" s="135">
        <f>IF(N209="sníž. přenesená",J209,0)</f>
        <v>0</v>
      </c>
      <c r="BI209" s="135">
        <f>IF(N209="nulová",J209,0)</f>
        <v>0</v>
      </c>
      <c r="BJ209" s="13" t="s">
        <v>82</v>
      </c>
      <c r="BK209" s="135">
        <f>ROUND(I209*H209,2)</f>
        <v>89600</v>
      </c>
      <c r="BL209" s="13" t="s">
        <v>133</v>
      </c>
      <c r="BM209" s="134" t="s">
        <v>296</v>
      </c>
    </row>
    <row r="210" spans="2:65" s="1" customFormat="1" ht="38.4">
      <c r="B210" s="25"/>
      <c r="D210" s="136" t="s">
        <v>134</v>
      </c>
      <c r="F210" s="137" t="s">
        <v>297</v>
      </c>
      <c r="L210" s="25"/>
      <c r="M210" s="138"/>
      <c r="T210" s="49"/>
      <c r="AT210" s="13" t="s">
        <v>134</v>
      </c>
      <c r="AU210" s="13" t="s">
        <v>84</v>
      </c>
    </row>
    <row r="211" spans="2:65" s="1" customFormat="1" ht="19.2">
      <c r="B211" s="25"/>
      <c r="D211" s="136" t="s">
        <v>136</v>
      </c>
      <c r="F211" s="139" t="s">
        <v>277</v>
      </c>
      <c r="L211" s="25"/>
      <c r="M211" s="138"/>
      <c r="T211" s="49"/>
      <c r="AT211" s="13" t="s">
        <v>136</v>
      </c>
      <c r="AU211" s="13" t="s">
        <v>84</v>
      </c>
    </row>
    <row r="212" spans="2:65" s="1" customFormat="1" ht="16.5" customHeight="1">
      <c r="B212" s="25"/>
      <c r="C212" s="124" t="s">
        <v>215</v>
      </c>
      <c r="D212" s="124" t="s">
        <v>128</v>
      </c>
      <c r="E212" s="125" t="s">
        <v>298</v>
      </c>
      <c r="F212" s="126" t="s">
        <v>299</v>
      </c>
      <c r="G212" s="127" t="s">
        <v>146</v>
      </c>
      <c r="H212" s="128">
        <v>40</v>
      </c>
      <c r="I212" s="129">
        <v>3750</v>
      </c>
      <c r="J212" s="129">
        <f>ROUND(I212*H212,2)</f>
        <v>150000</v>
      </c>
      <c r="K212" s="126" t="s">
        <v>132</v>
      </c>
      <c r="L212" s="25"/>
      <c r="M212" s="130" t="s">
        <v>1</v>
      </c>
      <c r="N212" s="131" t="s">
        <v>39</v>
      </c>
      <c r="O212" s="132">
        <v>0</v>
      </c>
      <c r="P212" s="132">
        <f>O212*H212</f>
        <v>0</v>
      </c>
      <c r="Q212" s="132">
        <v>0</v>
      </c>
      <c r="R212" s="132">
        <f>Q212*H212</f>
        <v>0</v>
      </c>
      <c r="S212" s="132">
        <v>0</v>
      </c>
      <c r="T212" s="133">
        <f>S212*H212</f>
        <v>0</v>
      </c>
      <c r="AR212" s="134" t="s">
        <v>133</v>
      </c>
      <c r="AT212" s="134" t="s">
        <v>128</v>
      </c>
      <c r="AU212" s="134" t="s">
        <v>84</v>
      </c>
      <c r="AY212" s="13" t="s">
        <v>125</v>
      </c>
      <c r="BE212" s="135">
        <f>IF(N212="základní",J212,0)</f>
        <v>150000</v>
      </c>
      <c r="BF212" s="135">
        <f>IF(N212="snížená",J212,0)</f>
        <v>0</v>
      </c>
      <c r="BG212" s="135">
        <f>IF(N212="zákl. přenesená",J212,0)</f>
        <v>0</v>
      </c>
      <c r="BH212" s="135">
        <f>IF(N212="sníž. přenesená",J212,0)</f>
        <v>0</v>
      </c>
      <c r="BI212" s="135">
        <f>IF(N212="nulová",J212,0)</f>
        <v>0</v>
      </c>
      <c r="BJ212" s="13" t="s">
        <v>82</v>
      </c>
      <c r="BK212" s="135">
        <f>ROUND(I212*H212,2)</f>
        <v>150000</v>
      </c>
      <c r="BL212" s="13" t="s">
        <v>133</v>
      </c>
      <c r="BM212" s="134" t="s">
        <v>300</v>
      </c>
    </row>
    <row r="213" spans="2:65" s="1" customFormat="1" ht="38.4">
      <c r="B213" s="25"/>
      <c r="D213" s="136" t="s">
        <v>134</v>
      </c>
      <c r="F213" s="137" t="s">
        <v>301</v>
      </c>
      <c r="L213" s="25"/>
      <c r="M213" s="138"/>
      <c r="T213" s="49"/>
      <c r="AT213" s="13" t="s">
        <v>134</v>
      </c>
      <c r="AU213" s="13" t="s">
        <v>84</v>
      </c>
    </row>
    <row r="214" spans="2:65" s="1" customFormat="1" ht="19.2">
      <c r="B214" s="25"/>
      <c r="D214" s="136" t="s">
        <v>136</v>
      </c>
      <c r="F214" s="139" t="s">
        <v>282</v>
      </c>
      <c r="L214" s="25"/>
      <c r="M214" s="138"/>
      <c r="T214" s="49"/>
      <c r="AT214" s="13" t="s">
        <v>136</v>
      </c>
      <c r="AU214" s="13" t="s">
        <v>84</v>
      </c>
    </row>
    <row r="215" spans="2:65" s="1" customFormat="1" ht="16.5" customHeight="1">
      <c r="B215" s="25"/>
      <c r="C215" s="124" t="s">
        <v>302</v>
      </c>
      <c r="D215" s="124" t="s">
        <v>128</v>
      </c>
      <c r="E215" s="125" t="s">
        <v>303</v>
      </c>
      <c r="F215" s="126" t="s">
        <v>304</v>
      </c>
      <c r="G215" s="127" t="s">
        <v>146</v>
      </c>
      <c r="H215" s="128">
        <v>40</v>
      </c>
      <c r="I215" s="129">
        <v>5820</v>
      </c>
      <c r="J215" s="129">
        <f>ROUND(I215*H215,2)</f>
        <v>232800</v>
      </c>
      <c r="K215" s="126" t="s">
        <v>132</v>
      </c>
      <c r="L215" s="25"/>
      <c r="M215" s="130" t="s">
        <v>1</v>
      </c>
      <c r="N215" s="131" t="s">
        <v>39</v>
      </c>
      <c r="O215" s="132">
        <v>0</v>
      </c>
      <c r="P215" s="132">
        <f>O215*H215</f>
        <v>0</v>
      </c>
      <c r="Q215" s="132">
        <v>0</v>
      </c>
      <c r="R215" s="132">
        <f>Q215*H215</f>
        <v>0</v>
      </c>
      <c r="S215" s="132">
        <v>0</v>
      </c>
      <c r="T215" s="133">
        <f>S215*H215</f>
        <v>0</v>
      </c>
      <c r="AR215" s="134" t="s">
        <v>133</v>
      </c>
      <c r="AT215" s="134" t="s">
        <v>128</v>
      </c>
      <c r="AU215" s="134" t="s">
        <v>84</v>
      </c>
      <c r="AY215" s="13" t="s">
        <v>125</v>
      </c>
      <c r="BE215" s="135">
        <f>IF(N215="základní",J215,0)</f>
        <v>232800</v>
      </c>
      <c r="BF215" s="135">
        <f>IF(N215="snížená",J215,0)</f>
        <v>0</v>
      </c>
      <c r="BG215" s="135">
        <f>IF(N215="zákl. přenesená",J215,0)</f>
        <v>0</v>
      </c>
      <c r="BH215" s="135">
        <f>IF(N215="sníž. přenesená",J215,0)</f>
        <v>0</v>
      </c>
      <c r="BI215" s="135">
        <f>IF(N215="nulová",J215,0)</f>
        <v>0</v>
      </c>
      <c r="BJ215" s="13" t="s">
        <v>82</v>
      </c>
      <c r="BK215" s="135">
        <f>ROUND(I215*H215,2)</f>
        <v>232800</v>
      </c>
      <c r="BL215" s="13" t="s">
        <v>133</v>
      </c>
      <c r="BM215" s="134" t="s">
        <v>305</v>
      </c>
    </row>
    <row r="216" spans="2:65" s="1" customFormat="1" ht="38.4">
      <c r="B216" s="25"/>
      <c r="D216" s="136" t="s">
        <v>134</v>
      </c>
      <c r="F216" s="137" t="s">
        <v>306</v>
      </c>
      <c r="L216" s="25"/>
      <c r="M216" s="138"/>
      <c r="T216" s="49"/>
      <c r="AT216" s="13" t="s">
        <v>134</v>
      </c>
      <c r="AU216" s="13" t="s">
        <v>84</v>
      </c>
    </row>
    <row r="217" spans="2:65" s="1" customFormat="1" ht="19.2">
      <c r="B217" s="25"/>
      <c r="D217" s="136" t="s">
        <v>136</v>
      </c>
      <c r="F217" s="139" t="s">
        <v>288</v>
      </c>
      <c r="L217" s="25"/>
      <c r="M217" s="138"/>
      <c r="T217" s="49"/>
      <c r="AT217" s="13" t="s">
        <v>136</v>
      </c>
      <c r="AU217" s="13" t="s">
        <v>84</v>
      </c>
    </row>
    <row r="218" spans="2:65" s="1" customFormat="1" ht="16.5" customHeight="1">
      <c r="B218" s="25"/>
      <c r="C218" s="124" t="s">
        <v>221</v>
      </c>
      <c r="D218" s="124" t="s">
        <v>128</v>
      </c>
      <c r="E218" s="125" t="s">
        <v>307</v>
      </c>
      <c r="F218" s="126" t="s">
        <v>308</v>
      </c>
      <c r="G218" s="127" t="s">
        <v>205</v>
      </c>
      <c r="H218" s="128">
        <v>100</v>
      </c>
      <c r="I218" s="129">
        <v>55.5</v>
      </c>
      <c r="J218" s="129">
        <f>ROUND(I218*H218,2)</f>
        <v>5550</v>
      </c>
      <c r="K218" s="126" t="s">
        <v>132</v>
      </c>
      <c r="L218" s="25"/>
      <c r="M218" s="130" t="s">
        <v>1</v>
      </c>
      <c r="N218" s="131" t="s">
        <v>39</v>
      </c>
      <c r="O218" s="132">
        <v>0</v>
      </c>
      <c r="P218" s="132">
        <f>O218*H218</f>
        <v>0</v>
      </c>
      <c r="Q218" s="132">
        <v>0</v>
      </c>
      <c r="R218" s="132">
        <f>Q218*H218</f>
        <v>0</v>
      </c>
      <c r="S218" s="132">
        <v>0</v>
      </c>
      <c r="T218" s="133">
        <f>S218*H218</f>
        <v>0</v>
      </c>
      <c r="AR218" s="134" t="s">
        <v>133</v>
      </c>
      <c r="AT218" s="134" t="s">
        <v>128</v>
      </c>
      <c r="AU218" s="134" t="s">
        <v>84</v>
      </c>
      <c r="AY218" s="13" t="s">
        <v>125</v>
      </c>
      <c r="BE218" s="135">
        <f>IF(N218="základní",J218,0)</f>
        <v>5550</v>
      </c>
      <c r="BF218" s="135">
        <f>IF(N218="snížená",J218,0)</f>
        <v>0</v>
      </c>
      <c r="BG218" s="135">
        <f>IF(N218="zákl. přenesená",J218,0)</f>
        <v>0</v>
      </c>
      <c r="BH218" s="135">
        <f>IF(N218="sníž. přenesená",J218,0)</f>
        <v>0</v>
      </c>
      <c r="BI218" s="135">
        <f>IF(N218="nulová",J218,0)</f>
        <v>0</v>
      </c>
      <c r="BJ218" s="13" t="s">
        <v>82</v>
      </c>
      <c r="BK218" s="135">
        <f>ROUND(I218*H218,2)</f>
        <v>5550</v>
      </c>
      <c r="BL218" s="13" t="s">
        <v>133</v>
      </c>
      <c r="BM218" s="134" t="s">
        <v>309</v>
      </c>
    </row>
    <row r="219" spans="2:65" s="1" customFormat="1" ht="28.8">
      <c r="B219" s="25"/>
      <c r="D219" s="136" t="s">
        <v>134</v>
      </c>
      <c r="F219" s="137" t="s">
        <v>310</v>
      </c>
      <c r="L219" s="25"/>
      <c r="M219" s="138"/>
      <c r="T219" s="49"/>
      <c r="AT219" s="13" t="s">
        <v>134</v>
      </c>
      <c r="AU219" s="13" t="s">
        <v>84</v>
      </c>
    </row>
    <row r="220" spans="2:65" s="1" customFormat="1" ht="16.5" customHeight="1">
      <c r="B220" s="25"/>
      <c r="C220" s="124" t="s">
        <v>311</v>
      </c>
      <c r="D220" s="124" t="s">
        <v>128</v>
      </c>
      <c r="E220" s="125" t="s">
        <v>312</v>
      </c>
      <c r="F220" s="126" t="s">
        <v>313</v>
      </c>
      <c r="G220" s="127" t="s">
        <v>205</v>
      </c>
      <c r="H220" s="128">
        <v>500</v>
      </c>
      <c r="I220" s="129">
        <v>98.6</v>
      </c>
      <c r="J220" s="129">
        <f>ROUND(I220*H220,2)</f>
        <v>49300</v>
      </c>
      <c r="K220" s="126" t="s">
        <v>132</v>
      </c>
      <c r="L220" s="25"/>
      <c r="M220" s="130" t="s">
        <v>1</v>
      </c>
      <c r="N220" s="131" t="s">
        <v>39</v>
      </c>
      <c r="O220" s="132">
        <v>0</v>
      </c>
      <c r="P220" s="132">
        <f>O220*H220</f>
        <v>0</v>
      </c>
      <c r="Q220" s="132">
        <v>0</v>
      </c>
      <c r="R220" s="132">
        <f>Q220*H220</f>
        <v>0</v>
      </c>
      <c r="S220" s="132">
        <v>0</v>
      </c>
      <c r="T220" s="133">
        <f>S220*H220</f>
        <v>0</v>
      </c>
      <c r="AR220" s="134" t="s">
        <v>133</v>
      </c>
      <c r="AT220" s="134" t="s">
        <v>128</v>
      </c>
      <c r="AU220" s="134" t="s">
        <v>84</v>
      </c>
      <c r="AY220" s="13" t="s">
        <v>125</v>
      </c>
      <c r="BE220" s="135">
        <f>IF(N220="základní",J220,0)</f>
        <v>49300</v>
      </c>
      <c r="BF220" s="135">
        <f>IF(N220="snížená",J220,0)</f>
        <v>0</v>
      </c>
      <c r="BG220" s="135">
        <f>IF(N220="zákl. přenesená",J220,0)</f>
        <v>0</v>
      </c>
      <c r="BH220" s="135">
        <f>IF(N220="sníž. přenesená",J220,0)</f>
        <v>0</v>
      </c>
      <c r="BI220" s="135">
        <f>IF(N220="nulová",J220,0)</f>
        <v>0</v>
      </c>
      <c r="BJ220" s="13" t="s">
        <v>82</v>
      </c>
      <c r="BK220" s="135">
        <f>ROUND(I220*H220,2)</f>
        <v>49300</v>
      </c>
      <c r="BL220" s="13" t="s">
        <v>133</v>
      </c>
      <c r="BM220" s="134" t="s">
        <v>314</v>
      </c>
    </row>
    <row r="221" spans="2:65" s="1" customFormat="1" ht="28.8">
      <c r="B221" s="25"/>
      <c r="D221" s="136" t="s">
        <v>134</v>
      </c>
      <c r="F221" s="137" t="s">
        <v>315</v>
      </c>
      <c r="L221" s="25"/>
      <c r="M221" s="138"/>
      <c r="T221" s="49"/>
      <c r="AT221" s="13" t="s">
        <v>134</v>
      </c>
      <c r="AU221" s="13" t="s">
        <v>84</v>
      </c>
    </row>
    <row r="222" spans="2:65" s="1" customFormat="1" ht="16.5" customHeight="1">
      <c r="B222" s="25"/>
      <c r="C222" s="124" t="s">
        <v>225</v>
      </c>
      <c r="D222" s="124" t="s">
        <v>128</v>
      </c>
      <c r="E222" s="125" t="s">
        <v>316</v>
      </c>
      <c r="F222" s="126" t="s">
        <v>317</v>
      </c>
      <c r="G222" s="127" t="s">
        <v>205</v>
      </c>
      <c r="H222" s="128">
        <v>500</v>
      </c>
      <c r="I222" s="129">
        <v>126</v>
      </c>
      <c r="J222" s="129">
        <f>ROUND(I222*H222,2)</f>
        <v>63000</v>
      </c>
      <c r="K222" s="126" t="s">
        <v>132</v>
      </c>
      <c r="L222" s="25"/>
      <c r="M222" s="130" t="s">
        <v>1</v>
      </c>
      <c r="N222" s="131" t="s">
        <v>39</v>
      </c>
      <c r="O222" s="132">
        <v>0</v>
      </c>
      <c r="P222" s="132">
        <f>O222*H222</f>
        <v>0</v>
      </c>
      <c r="Q222" s="132">
        <v>0</v>
      </c>
      <c r="R222" s="132">
        <f>Q222*H222</f>
        <v>0</v>
      </c>
      <c r="S222" s="132">
        <v>0</v>
      </c>
      <c r="T222" s="133">
        <f>S222*H222</f>
        <v>0</v>
      </c>
      <c r="AR222" s="134" t="s">
        <v>133</v>
      </c>
      <c r="AT222" s="134" t="s">
        <v>128</v>
      </c>
      <c r="AU222" s="134" t="s">
        <v>84</v>
      </c>
      <c r="AY222" s="13" t="s">
        <v>125</v>
      </c>
      <c r="BE222" s="135">
        <f>IF(N222="základní",J222,0)</f>
        <v>63000</v>
      </c>
      <c r="BF222" s="135">
        <f>IF(N222="snížená",J222,0)</f>
        <v>0</v>
      </c>
      <c r="BG222" s="135">
        <f>IF(N222="zákl. přenesená",J222,0)</f>
        <v>0</v>
      </c>
      <c r="BH222" s="135">
        <f>IF(N222="sníž. přenesená",J222,0)</f>
        <v>0</v>
      </c>
      <c r="BI222" s="135">
        <f>IF(N222="nulová",J222,0)</f>
        <v>0</v>
      </c>
      <c r="BJ222" s="13" t="s">
        <v>82</v>
      </c>
      <c r="BK222" s="135">
        <f>ROUND(I222*H222,2)</f>
        <v>63000</v>
      </c>
      <c r="BL222" s="13" t="s">
        <v>133</v>
      </c>
      <c r="BM222" s="134" t="s">
        <v>318</v>
      </c>
    </row>
    <row r="223" spans="2:65" s="1" customFormat="1" ht="28.8">
      <c r="B223" s="25"/>
      <c r="D223" s="136" t="s">
        <v>134</v>
      </c>
      <c r="F223" s="137" t="s">
        <v>319</v>
      </c>
      <c r="L223" s="25"/>
      <c r="M223" s="138"/>
      <c r="T223" s="49"/>
      <c r="AT223" s="13" t="s">
        <v>134</v>
      </c>
      <c r="AU223" s="13" t="s">
        <v>84</v>
      </c>
    </row>
    <row r="224" spans="2:65" s="1" customFormat="1" ht="16.5" customHeight="1">
      <c r="B224" s="25"/>
      <c r="C224" s="124" t="s">
        <v>320</v>
      </c>
      <c r="D224" s="124" t="s">
        <v>128</v>
      </c>
      <c r="E224" s="125" t="s">
        <v>321</v>
      </c>
      <c r="F224" s="126" t="s">
        <v>322</v>
      </c>
      <c r="G224" s="127" t="s">
        <v>205</v>
      </c>
      <c r="H224" s="128">
        <v>800</v>
      </c>
      <c r="I224" s="129">
        <v>38.6</v>
      </c>
      <c r="J224" s="129">
        <f>ROUND(I224*H224,2)</f>
        <v>30880</v>
      </c>
      <c r="K224" s="126" t="s">
        <v>132</v>
      </c>
      <c r="L224" s="25"/>
      <c r="M224" s="130" t="s">
        <v>1</v>
      </c>
      <c r="N224" s="131" t="s">
        <v>39</v>
      </c>
      <c r="O224" s="132">
        <v>0</v>
      </c>
      <c r="P224" s="132">
        <f>O224*H224</f>
        <v>0</v>
      </c>
      <c r="Q224" s="132">
        <v>0</v>
      </c>
      <c r="R224" s="132">
        <f>Q224*H224</f>
        <v>0</v>
      </c>
      <c r="S224" s="132">
        <v>0</v>
      </c>
      <c r="T224" s="133">
        <f>S224*H224</f>
        <v>0</v>
      </c>
      <c r="AR224" s="134" t="s">
        <v>133</v>
      </c>
      <c r="AT224" s="134" t="s">
        <v>128</v>
      </c>
      <c r="AU224" s="134" t="s">
        <v>84</v>
      </c>
      <c r="AY224" s="13" t="s">
        <v>125</v>
      </c>
      <c r="BE224" s="135">
        <f>IF(N224="základní",J224,0)</f>
        <v>30880</v>
      </c>
      <c r="BF224" s="135">
        <f>IF(N224="snížená",J224,0)</f>
        <v>0</v>
      </c>
      <c r="BG224" s="135">
        <f>IF(N224="zákl. přenesená",J224,0)</f>
        <v>0</v>
      </c>
      <c r="BH224" s="135">
        <f>IF(N224="sníž. přenesená",J224,0)</f>
        <v>0</v>
      </c>
      <c r="BI224" s="135">
        <f>IF(N224="nulová",J224,0)</f>
        <v>0</v>
      </c>
      <c r="BJ224" s="13" t="s">
        <v>82</v>
      </c>
      <c r="BK224" s="135">
        <f>ROUND(I224*H224,2)</f>
        <v>30880</v>
      </c>
      <c r="BL224" s="13" t="s">
        <v>133</v>
      </c>
      <c r="BM224" s="134" t="s">
        <v>323</v>
      </c>
    </row>
    <row r="225" spans="2:65" s="1" customFormat="1" ht="19.2">
      <c r="B225" s="25"/>
      <c r="D225" s="136" t="s">
        <v>134</v>
      </c>
      <c r="F225" s="137" t="s">
        <v>324</v>
      </c>
      <c r="L225" s="25"/>
      <c r="M225" s="138"/>
      <c r="T225" s="49"/>
      <c r="AT225" s="13" t="s">
        <v>134</v>
      </c>
      <c r="AU225" s="13" t="s">
        <v>84</v>
      </c>
    </row>
    <row r="226" spans="2:65" s="1" customFormat="1" ht="16.5" customHeight="1">
      <c r="B226" s="25"/>
      <c r="C226" s="124" t="s">
        <v>229</v>
      </c>
      <c r="D226" s="124" t="s">
        <v>128</v>
      </c>
      <c r="E226" s="125" t="s">
        <v>325</v>
      </c>
      <c r="F226" s="126" t="s">
        <v>326</v>
      </c>
      <c r="G226" s="127" t="s">
        <v>205</v>
      </c>
      <c r="H226" s="128">
        <v>800</v>
      </c>
      <c r="I226" s="129">
        <v>44.8</v>
      </c>
      <c r="J226" s="129">
        <f>ROUND(I226*H226,2)</f>
        <v>35840</v>
      </c>
      <c r="K226" s="126" t="s">
        <v>132</v>
      </c>
      <c r="L226" s="25"/>
      <c r="M226" s="130" t="s">
        <v>1</v>
      </c>
      <c r="N226" s="131" t="s">
        <v>39</v>
      </c>
      <c r="O226" s="132">
        <v>0</v>
      </c>
      <c r="P226" s="132">
        <f>O226*H226</f>
        <v>0</v>
      </c>
      <c r="Q226" s="132">
        <v>0</v>
      </c>
      <c r="R226" s="132">
        <f>Q226*H226</f>
        <v>0</v>
      </c>
      <c r="S226" s="132">
        <v>0</v>
      </c>
      <c r="T226" s="133">
        <f>S226*H226</f>
        <v>0</v>
      </c>
      <c r="AR226" s="134" t="s">
        <v>133</v>
      </c>
      <c r="AT226" s="134" t="s">
        <v>128</v>
      </c>
      <c r="AU226" s="134" t="s">
        <v>84</v>
      </c>
      <c r="AY226" s="13" t="s">
        <v>125</v>
      </c>
      <c r="BE226" s="135">
        <f>IF(N226="základní",J226,0)</f>
        <v>35840</v>
      </c>
      <c r="BF226" s="135">
        <f>IF(N226="snížená",J226,0)</f>
        <v>0</v>
      </c>
      <c r="BG226" s="135">
        <f>IF(N226="zákl. přenesená",J226,0)</f>
        <v>0</v>
      </c>
      <c r="BH226" s="135">
        <f>IF(N226="sníž. přenesená",J226,0)</f>
        <v>0</v>
      </c>
      <c r="BI226" s="135">
        <f>IF(N226="nulová",J226,0)</f>
        <v>0</v>
      </c>
      <c r="BJ226" s="13" t="s">
        <v>82</v>
      </c>
      <c r="BK226" s="135">
        <f>ROUND(I226*H226,2)</f>
        <v>35840</v>
      </c>
      <c r="BL226" s="13" t="s">
        <v>133</v>
      </c>
      <c r="BM226" s="134" t="s">
        <v>327</v>
      </c>
    </row>
    <row r="227" spans="2:65" s="1" customFormat="1" ht="19.2">
      <c r="B227" s="25"/>
      <c r="D227" s="136" t="s">
        <v>134</v>
      </c>
      <c r="F227" s="137" t="s">
        <v>328</v>
      </c>
      <c r="L227" s="25"/>
      <c r="M227" s="138"/>
      <c r="T227" s="49"/>
      <c r="AT227" s="13" t="s">
        <v>134</v>
      </c>
      <c r="AU227" s="13" t="s">
        <v>84</v>
      </c>
    </row>
    <row r="228" spans="2:65" s="1" customFormat="1" ht="16.5" customHeight="1">
      <c r="B228" s="25"/>
      <c r="C228" s="124" t="s">
        <v>329</v>
      </c>
      <c r="D228" s="124" t="s">
        <v>128</v>
      </c>
      <c r="E228" s="125" t="s">
        <v>330</v>
      </c>
      <c r="F228" s="126" t="s">
        <v>331</v>
      </c>
      <c r="G228" s="127" t="s">
        <v>205</v>
      </c>
      <c r="H228" s="128">
        <v>1500</v>
      </c>
      <c r="I228" s="129">
        <v>8.9499999999999993</v>
      </c>
      <c r="J228" s="129">
        <f>ROUND(I228*H228,2)</f>
        <v>13425</v>
      </c>
      <c r="K228" s="126" t="s">
        <v>132</v>
      </c>
      <c r="L228" s="25"/>
      <c r="M228" s="130" t="s">
        <v>1</v>
      </c>
      <c r="N228" s="131" t="s">
        <v>39</v>
      </c>
      <c r="O228" s="132">
        <v>0</v>
      </c>
      <c r="P228" s="132">
        <f>O228*H228</f>
        <v>0</v>
      </c>
      <c r="Q228" s="132">
        <v>0</v>
      </c>
      <c r="R228" s="132">
        <f>Q228*H228</f>
        <v>0</v>
      </c>
      <c r="S228" s="132">
        <v>0</v>
      </c>
      <c r="T228" s="133">
        <f>S228*H228</f>
        <v>0</v>
      </c>
      <c r="AR228" s="134" t="s">
        <v>133</v>
      </c>
      <c r="AT228" s="134" t="s">
        <v>128</v>
      </c>
      <c r="AU228" s="134" t="s">
        <v>84</v>
      </c>
      <c r="AY228" s="13" t="s">
        <v>125</v>
      </c>
      <c r="BE228" s="135">
        <f>IF(N228="základní",J228,0)</f>
        <v>13425</v>
      </c>
      <c r="BF228" s="135">
        <f>IF(N228="snížená",J228,0)</f>
        <v>0</v>
      </c>
      <c r="BG228" s="135">
        <f>IF(N228="zákl. přenesená",J228,0)</f>
        <v>0</v>
      </c>
      <c r="BH228" s="135">
        <f>IF(N228="sníž. přenesená",J228,0)</f>
        <v>0</v>
      </c>
      <c r="BI228" s="135">
        <f>IF(N228="nulová",J228,0)</f>
        <v>0</v>
      </c>
      <c r="BJ228" s="13" t="s">
        <v>82</v>
      </c>
      <c r="BK228" s="135">
        <f>ROUND(I228*H228,2)</f>
        <v>13425</v>
      </c>
      <c r="BL228" s="13" t="s">
        <v>133</v>
      </c>
      <c r="BM228" s="134" t="s">
        <v>332</v>
      </c>
    </row>
    <row r="229" spans="2:65" s="1" customFormat="1" ht="28.8">
      <c r="B229" s="25"/>
      <c r="D229" s="136" t="s">
        <v>134</v>
      </c>
      <c r="F229" s="137" t="s">
        <v>333</v>
      </c>
      <c r="L229" s="25"/>
      <c r="M229" s="138"/>
      <c r="T229" s="49"/>
      <c r="AT229" s="13" t="s">
        <v>134</v>
      </c>
      <c r="AU229" s="13" t="s">
        <v>84</v>
      </c>
    </row>
    <row r="230" spans="2:65" s="1" customFormat="1" ht="16.5" customHeight="1">
      <c r="B230" s="25"/>
      <c r="C230" s="124" t="s">
        <v>233</v>
      </c>
      <c r="D230" s="124" t="s">
        <v>128</v>
      </c>
      <c r="E230" s="125" t="s">
        <v>334</v>
      </c>
      <c r="F230" s="126" t="s">
        <v>335</v>
      </c>
      <c r="G230" s="127" t="s">
        <v>205</v>
      </c>
      <c r="H230" s="128">
        <v>1500</v>
      </c>
      <c r="I230" s="129">
        <v>10.9</v>
      </c>
      <c r="J230" s="129">
        <f>ROUND(I230*H230,2)</f>
        <v>16350</v>
      </c>
      <c r="K230" s="126" t="s">
        <v>132</v>
      </c>
      <c r="L230" s="25"/>
      <c r="M230" s="130" t="s">
        <v>1</v>
      </c>
      <c r="N230" s="131" t="s">
        <v>39</v>
      </c>
      <c r="O230" s="132">
        <v>0</v>
      </c>
      <c r="P230" s="132">
        <f>O230*H230</f>
        <v>0</v>
      </c>
      <c r="Q230" s="132">
        <v>0</v>
      </c>
      <c r="R230" s="132">
        <f>Q230*H230</f>
        <v>0</v>
      </c>
      <c r="S230" s="132">
        <v>0</v>
      </c>
      <c r="T230" s="133">
        <f>S230*H230</f>
        <v>0</v>
      </c>
      <c r="AR230" s="134" t="s">
        <v>133</v>
      </c>
      <c r="AT230" s="134" t="s">
        <v>128</v>
      </c>
      <c r="AU230" s="134" t="s">
        <v>84</v>
      </c>
      <c r="AY230" s="13" t="s">
        <v>125</v>
      </c>
      <c r="BE230" s="135">
        <f>IF(N230="základní",J230,0)</f>
        <v>16350</v>
      </c>
      <c r="BF230" s="135">
        <f>IF(N230="snížená",J230,0)</f>
        <v>0</v>
      </c>
      <c r="BG230" s="135">
        <f>IF(N230="zákl. přenesená",J230,0)</f>
        <v>0</v>
      </c>
      <c r="BH230" s="135">
        <f>IF(N230="sníž. přenesená",J230,0)</f>
        <v>0</v>
      </c>
      <c r="BI230" s="135">
        <f>IF(N230="nulová",J230,0)</f>
        <v>0</v>
      </c>
      <c r="BJ230" s="13" t="s">
        <v>82</v>
      </c>
      <c r="BK230" s="135">
        <f>ROUND(I230*H230,2)</f>
        <v>16350</v>
      </c>
      <c r="BL230" s="13" t="s">
        <v>133</v>
      </c>
      <c r="BM230" s="134" t="s">
        <v>336</v>
      </c>
    </row>
    <row r="231" spans="2:65" s="1" customFormat="1" ht="28.8">
      <c r="B231" s="25"/>
      <c r="D231" s="136" t="s">
        <v>134</v>
      </c>
      <c r="F231" s="137" t="s">
        <v>337</v>
      </c>
      <c r="L231" s="25"/>
      <c r="M231" s="138"/>
      <c r="T231" s="49"/>
      <c r="AT231" s="13" t="s">
        <v>134</v>
      </c>
      <c r="AU231" s="13" t="s">
        <v>84</v>
      </c>
    </row>
    <row r="232" spans="2:65" s="1" customFormat="1" ht="16.5" customHeight="1">
      <c r="B232" s="25"/>
      <c r="C232" s="124" t="s">
        <v>338</v>
      </c>
      <c r="D232" s="124" t="s">
        <v>128</v>
      </c>
      <c r="E232" s="125" t="s">
        <v>339</v>
      </c>
      <c r="F232" s="126" t="s">
        <v>340</v>
      </c>
      <c r="G232" s="127" t="s">
        <v>177</v>
      </c>
      <c r="H232" s="128">
        <v>80</v>
      </c>
      <c r="I232" s="129">
        <v>452</v>
      </c>
      <c r="J232" s="129">
        <f>ROUND(I232*H232,2)</f>
        <v>36160</v>
      </c>
      <c r="K232" s="126" t="s">
        <v>132</v>
      </c>
      <c r="L232" s="25"/>
      <c r="M232" s="130" t="s">
        <v>1</v>
      </c>
      <c r="N232" s="131" t="s">
        <v>39</v>
      </c>
      <c r="O232" s="132">
        <v>0</v>
      </c>
      <c r="P232" s="132">
        <f>O232*H232</f>
        <v>0</v>
      </c>
      <c r="Q232" s="132">
        <v>0</v>
      </c>
      <c r="R232" s="132">
        <f>Q232*H232</f>
        <v>0</v>
      </c>
      <c r="S232" s="132">
        <v>0</v>
      </c>
      <c r="T232" s="133">
        <f>S232*H232</f>
        <v>0</v>
      </c>
      <c r="AR232" s="134" t="s">
        <v>133</v>
      </c>
      <c r="AT232" s="134" t="s">
        <v>128</v>
      </c>
      <c r="AU232" s="134" t="s">
        <v>84</v>
      </c>
      <c r="AY232" s="13" t="s">
        <v>125</v>
      </c>
      <c r="BE232" s="135">
        <f>IF(N232="základní",J232,0)</f>
        <v>36160</v>
      </c>
      <c r="BF232" s="135">
        <f>IF(N232="snížená",J232,0)</f>
        <v>0</v>
      </c>
      <c r="BG232" s="135">
        <f>IF(N232="zákl. přenesená",J232,0)</f>
        <v>0</v>
      </c>
      <c r="BH232" s="135">
        <f>IF(N232="sníž. přenesená",J232,0)</f>
        <v>0</v>
      </c>
      <c r="BI232" s="135">
        <f>IF(N232="nulová",J232,0)</f>
        <v>0</v>
      </c>
      <c r="BJ232" s="13" t="s">
        <v>82</v>
      </c>
      <c r="BK232" s="135">
        <f>ROUND(I232*H232,2)</f>
        <v>36160</v>
      </c>
      <c r="BL232" s="13" t="s">
        <v>133</v>
      </c>
      <c r="BM232" s="134" t="s">
        <v>341</v>
      </c>
    </row>
    <row r="233" spans="2:65" s="1" customFormat="1" ht="28.8">
      <c r="B233" s="25"/>
      <c r="D233" s="136" t="s">
        <v>134</v>
      </c>
      <c r="F233" s="137" t="s">
        <v>342</v>
      </c>
      <c r="L233" s="25"/>
      <c r="M233" s="138"/>
      <c r="T233" s="49"/>
      <c r="AT233" s="13" t="s">
        <v>134</v>
      </c>
      <c r="AU233" s="13" t="s">
        <v>84</v>
      </c>
    </row>
    <row r="234" spans="2:65" s="1" customFormat="1" ht="16.5" customHeight="1">
      <c r="B234" s="25"/>
      <c r="C234" s="124" t="s">
        <v>238</v>
      </c>
      <c r="D234" s="124" t="s">
        <v>128</v>
      </c>
      <c r="E234" s="125" t="s">
        <v>343</v>
      </c>
      <c r="F234" s="126" t="s">
        <v>344</v>
      </c>
      <c r="G234" s="127" t="s">
        <v>177</v>
      </c>
      <c r="H234" s="128">
        <v>80</v>
      </c>
      <c r="I234" s="129">
        <v>686</v>
      </c>
      <c r="J234" s="129">
        <f>ROUND(I234*H234,2)</f>
        <v>54880</v>
      </c>
      <c r="K234" s="126" t="s">
        <v>132</v>
      </c>
      <c r="L234" s="25"/>
      <c r="M234" s="130" t="s">
        <v>1</v>
      </c>
      <c r="N234" s="131" t="s">
        <v>39</v>
      </c>
      <c r="O234" s="132">
        <v>0</v>
      </c>
      <c r="P234" s="132">
        <f>O234*H234</f>
        <v>0</v>
      </c>
      <c r="Q234" s="132">
        <v>0</v>
      </c>
      <c r="R234" s="132">
        <f>Q234*H234</f>
        <v>0</v>
      </c>
      <c r="S234" s="132">
        <v>0</v>
      </c>
      <c r="T234" s="133">
        <f>S234*H234</f>
        <v>0</v>
      </c>
      <c r="AR234" s="134" t="s">
        <v>133</v>
      </c>
      <c r="AT234" s="134" t="s">
        <v>128</v>
      </c>
      <c r="AU234" s="134" t="s">
        <v>84</v>
      </c>
      <c r="AY234" s="13" t="s">
        <v>125</v>
      </c>
      <c r="BE234" s="135">
        <f>IF(N234="základní",J234,0)</f>
        <v>54880</v>
      </c>
      <c r="BF234" s="135">
        <f>IF(N234="snížená",J234,0)</f>
        <v>0</v>
      </c>
      <c r="BG234" s="135">
        <f>IF(N234="zákl. přenesená",J234,0)</f>
        <v>0</v>
      </c>
      <c r="BH234" s="135">
        <f>IF(N234="sníž. přenesená",J234,0)</f>
        <v>0</v>
      </c>
      <c r="BI234" s="135">
        <f>IF(N234="nulová",J234,0)</f>
        <v>0</v>
      </c>
      <c r="BJ234" s="13" t="s">
        <v>82</v>
      </c>
      <c r="BK234" s="135">
        <f>ROUND(I234*H234,2)</f>
        <v>54880</v>
      </c>
      <c r="BL234" s="13" t="s">
        <v>133</v>
      </c>
      <c r="BM234" s="134" t="s">
        <v>345</v>
      </c>
    </row>
    <row r="235" spans="2:65" s="1" customFormat="1" ht="28.8">
      <c r="B235" s="25"/>
      <c r="D235" s="136" t="s">
        <v>134</v>
      </c>
      <c r="F235" s="137" t="s">
        <v>346</v>
      </c>
      <c r="L235" s="25"/>
      <c r="M235" s="138"/>
      <c r="T235" s="49"/>
      <c r="AT235" s="13" t="s">
        <v>134</v>
      </c>
      <c r="AU235" s="13" t="s">
        <v>84</v>
      </c>
    </row>
    <row r="236" spans="2:65" s="1" customFormat="1" ht="16.5" customHeight="1">
      <c r="B236" s="25"/>
      <c r="C236" s="124" t="s">
        <v>347</v>
      </c>
      <c r="D236" s="124" t="s">
        <v>128</v>
      </c>
      <c r="E236" s="125" t="s">
        <v>348</v>
      </c>
      <c r="F236" s="126" t="s">
        <v>349</v>
      </c>
      <c r="G236" s="127" t="s">
        <v>177</v>
      </c>
      <c r="H236" s="128">
        <v>100</v>
      </c>
      <c r="I236" s="129">
        <v>1130</v>
      </c>
      <c r="J236" s="129">
        <f>ROUND(I236*H236,2)</f>
        <v>113000</v>
      </c>
      <c r="K236" s="126" t="s">
        <v>132</v>
      </c>
      <c r="L236" s="25"/>
      <c r="M236" s="130" t="s">
        <v>1</v>
      </c>
      <c r="N236" s="131" t="s">
        <v>39</v>
      </c>
      <c r="O236" s="132">
        <v>0</v>
      </c>
      <c r="P236" s="132">
        <f>O236*H236</f>
        <v>0</v>
      </c>
      <c r="Q236" s="132">
        <v>0</v>
      </c>
      <c r="R236" s="132">
        <f>Q236*H236</f>
        <v>0</v>
      </c>
      <c r="S236" s="132">
        <v>0</v>
      </c>
      <c r="T236" s="133">
        <f>S236*H236</f>
        <v>0</v>
      </c>
      <c r="AR236" s="134" t="s">
        <v>133</v>
      </c>
      <c r="AT236" s="134" t="s">
        <v>128</v>
      </c>
      <c r="AU236" s="134" t="s">
        <v>84</v>
      </c>
      <c r="AY236" s="13" t="s">
        <v>125</v>
      </c>
      <c r="BE236" s="135">
        <f>IF(N236="základní",J236,0)</f>
        <v>113000</v>
      </c>
      <c r="BF236" s="135">
        <f>IF(N236="snížená",J236,0)</f>
        <v>0</v>
      </c>
      <c r="BG236" s="135">
        <f>IF(N236="zákl. přenesená",J236,0)</f>
        <v>0</v>
      </c>
      <c r="BH236" s="135">
        <f>IF(N236="sníž. přenesená",J236,0)</f>
        <v>0</v>
      </c>
      <c r="BI236" s="135">
        <f>IF(N236="nulová",J236,0)</f>
        <v>0</v>
      </c>
      <c r="BJ236" s="13" t="s">
        <v>82</v>
      </c>
      <c r="BK236" s="135">
        <f>ROUND(I236*H236,2)</f>
        <v>113000</v>
      </c>
      <c r="BL236" s="13" t="s">
        <v>133</v>
      </c>
      <c r="BM236" s="134" t="s">
        <v>350</v>
      </c>
    </row>
    <row r="237" spans="2:65" s="1" customFormat="1" ht="57.6">
      <c r="B237" s="25"/>
      <c r="D237" s="136" t="s">
        <v>134</v>
      </c>
      <c r="F237" s="137" t="s">
        <v>351</v>
      </c>
      <c r="L237" s="25"/>
      <c r="M237" s="138"/>
      <c r="T237" s="49"/>
      <c r="AT237" s="13" t="s">
        <v>134</v>
      </c>
      <c r="AU237" s="13" t="s">
        <v>84</v>
      </c>
    </row>
    <row r="238" spans="2:65" s="1" customFormat="1" ht="16.5" customHeight="1">
      <c r="B238" s="25"/>
      <c r="C238" s="124" t="s">
        <v>242</v>
      </c>
      <c r="D238" s="124" t="s">
        <v>128</v>
      </c>
      <c r="E238" s="125" t="s">
        <v>352</v>
      </c>
      <c r="F238" s="126" t="s">
        <v>353</v>
      </c>
      <c r="G238" s="127" t="s">
        <v>177</v>
      </c>
      <c r="H238" s="128">
        <v>100</v>
      </c>
      <c r="I238" s="129">
        <v>1220</v>
      </c>
      <c r="J238" s="129">
        <f>ROUND(I238*H238,2)</f>
        <v>122000</v>
      </c>
      <c r="K238" s="126" t="s">
        <v>132</v>
      </c>
      <c r="L238" s="25"/>
      <c r="M238" s="130" t="s">
        <v>1</v>
      </c>
      <c r="N238" s="131" t="s">
        <v>39</v>
      </c>
      <c r="O238" s="132">
        <v>0</v>
      </c>
      <c r="P238" s="132">
        <f>O238*H238</f>
        <v>0</v>
      </c>
      <c r="Q238" s="132">
        <v>0</v>
      </c>
      <c r="R238" s="132">
        <f>Q238*H238</f>
        <v>0</v>
      </c>
      <c r="S238" s="132">
        <v>0</v>
      </c>
      <c r="T238" s="133">
        <f>S238*H238</f>
        <v>0</v>
      </c>
      <c r="AR238" s="134" t="s">
        <v>133</v>
      </c>
      <c r="AT238" s="134" t="s">
        <v>128</v>
      </c>
      <c r="AU238" s="134" t="s">
        <v>84</v>
      </c>
      <c r="AY238" s="13" t="s">
        <v>125</v>
      </c>
      <c r="BE238" s="135">
        <f>IF(N238="základní",J238,0)</f>
        <v>122000</v>
      </c>
      <c r="BF238" s="135">
        <f>IF(N238="snížená",J238,0)</f>
        <v>0</v>
      </c>
      <c r="BG238" s="135">
        <f>IF(N238="zákl. přenesená",J238,0)</f>
        <v>0</v>
      </c>
      <c r="BH238" s="135">
        <f>IF(N238="sníž. přenesená",J238,0)</f>
        <v>0</v>
      </c>
      <c r="BI238" s="135">
        <f>IF(N238="nulová",J238,0)</f>
        <v>0</v>
      </c>
      <c r="BJ238" s="13" t="s">
        <v>82</v>
      </c>
      <c r="BK238" s="135">
        <f>ROUND(I238*H238,2)</f>
        <v>122000</v>
      </c>
      <c r="BL238" s="13" t="s">
        <v>133</v>
      </c>
      <c r="BM238" s="134" t="s">
        <v>354</v>
      </c>
    </row>
    <row r="239" spans="2:65" s="1" customFormat="1" ht="57.6">
      <c r="B239" s="25"/>
      <c r="D239" s="136" t="s">
        <v>134</v>
      </c>
      <c r="F239" s="137" t="s">
        <v>355</v>
      </c>
      <c r="L239" s="25"/>
      <c r="M239" s="138"/>
      <c r="T239" s="49"/>
      <c r="AT239" s="13" t="s">
        <v>134</v>
      </c>
      <c r="AU239" s="13" t="s">
        <v>84</v>
      </c>
    </row>
    <row r="240" spans="2:65" s="1" customFormat="1" ht="16.5" customHeight="1">
      <c r="B240" s="25"/>
      <c r="C240" s="124" t="s">
        <v>356</v>
      </c>
      <c r="D240" s="124" t="s">
        <v>128</v>
      </c>
      <c r="E240" s="125" t="s">
        <v>357</v>
      </c>
      <c r="F240" s="126" t="s">
        <v>358</v>
      </c>
      <c r="G240" s="127" t="s">
        <v>177</v>
      </c>
      <c r="H240" s="128">
        <v>100</v>
      </c>
      <c r="I240" s="129">
        <v>1290</v>
      </c>
      <c r="J240" s="129">
        <f>ROUND(I240*H240,2)</f>
        <v>129000</v>
      </c>
      <c r="K240" s="126" t="s">
        <v>132</v>
      </c>
      <c r="L240" s="25"/>
      <c r="M240" s="130" t="s">
        <v>1</v>
      </c>
      <c r="N240" s="131" t="s">
        <v>39</v>
      </c>
      <c r="O240" s="132">
        <v>0</v>
      </c>
      <c r="P240" s="132">
        <f>O240*H240</f>
        <v>0</v>
      </c>
      <c r="Q240" s="132">
        <v>0</v>
      </c>
      <c r="R240" s="132">
        <f>Q240*H240</f>
        <v>0</v>
      </c>
      <c r="S240" s="132">
        <v>0</v>
      </c>
      <c r="T240" s="133">
        <f>S240*H240</f>
        <v>0</v>
      </c>
      <c r="AR240" s="134" t="s">
        <v>133</v>
      </c>
      <c r="AT240" s="134" t="s">
        <v>128</v>
      </c>
      <c r="AU240" s="134" t="s">
        <v>84</v>
      </c>
      <c r="AY240" s="13" t="s">
        <v>125</v>
      </c>
      <c r="BE240" s="135">
        <f>IF(N240="základní",J240,0)</f>
        <v>129000</v>
      </c>
      <c r="BF240" s="135">
        <f>IF(N240="snížená",J240,0)</f>
        <v>0</v>
      </c>
      <c r="BG240" s="135">
        <f>IF(N240="zákl. přenesená",J240,0)</f>
        <v>0</v>
      </c>
      <c r="BH240" s="135">
        <f>IF(N240="sníž. přenesená",J240,0)</f>
        <v>0</v>
      </c>
      <c r="BI240" s="135">
        <f>IF(N240="nulová",J240,0)</f>
        <v>0</v>
      </c>
      <c r="BJ240" s="13" t="s">
        <v>82</v>
      </c>
      <c r="BK240" s="135">
        <f>ROUND(I240*H240,2)</f>
        <v>129000</v>
      </c>
      <c r="BL240" s="13" t="s">
        <v>133</v>
      </c>
      <c r="BM240" s="134" t="s">
        <v>359</v>
      </c>
    </row>
    <row r="241" spans="2:65" s="1" customFormat="1" ht="57.6">
      <c r="B241" s="25"/>
      <c r="D241" s="136" t="s">
        <v>134</v>
      </c>
      <c r="F241" s="137" t="s">
        <v>360</v>
      </c>
      <c r="L241" s="25"/>
      <c r="M241" s="138"/>
      <c r="T241" s="49"/>
      <c r="AT241" s="13" t="s">
        <v>134</v>
      </c>
      <c r="AU241" s="13" t="s">
        <v>84</v>
      </c>
    </row>
    <row r="242" spans="2:65" s="1" customFormat="1" ht="16.5" customHeight="1">
      <c r="B242" s="25"/>
      <c r="C242" s="124" t="s">
        <v>247</v>
      </c>
      <c r="D242" s="124" t="s">
        <v>128</v>
      </c>
      <c r="E242" s="125" t="s">
        <v>361</v>
      </c>
      <c r="F242" s="126" t="s">
        <v>362</v>
      </c>
      <c r="G242" s="127" t="s">
        <v>177</v>
      </c>
      <c r="H242" s="128">
        <v>100</v>
      </c>
      <c r="I242" s="129">
        <v>1500</v>
      </c>
      <c r="J242" s="129">
        <f>ROUND(I242*H242,2)</f>
        <v>150000</v>
      </c>
      <c r="K242" s="126" t="s">
        <v>132</v>
      </c>
      <c r="L242" s="25"/>
      <c r="M242" s="130" t="s">
        <v>1</v>
      </c>
      <c r="N242" s="131" t="s">
        <v>39</v>
      </c>
      <c r="O242" s="132">
        <v>0</v>
      </c>
      <c r="P242" s="132">
        <f>O242*H242</f>
        <v>0</v>
      </c>
      <c r="Q242" s="132">
        <v>0</v>
      </c>
      <c r="R242" s="132">
        <f>Q242*H242</f>
        <v>0</v>
      </c>
      <c r="S242" s="132">
        <v>0</v>
      </c>
      <c r="T242" s="133">
        <f>S242*H242</f>
        <v>0</v>
      </c>
      <c r="AR242" s="134" t="s">
        <v>133</v>
      </c>
      <c r="AT242" s="134" t="s">
        <v>128</v>
      </c>
      <c r="AU242" s="134" t="s">
        <v>84</v>
      </c>
      <c r="AY242" s="13" t="s">
        <v>125</v>
      </c>
      <c r="BE242" s="135">
        <f>IF(N242="základní",J242,0)</f>
        <v>150000</v>
      </c>
      <c r="BF242" s="135">
        <f>IF(N242="snížená",J242,0)</f>
        <v>0</v>
      </c>
      <c r="BG242" s="135">
        <f>IF(N242="zákl. přenesená",J242,0)</f>
        <v>0</v>
      </c>
      <c r="BH242" s="135">
        <f>IF(N242="sníž. přenesená",J242,0)</f>
        <v>0</v>
      </c>
      <c r="BI242" s="135">
        <f>IF(N242="nulová",J242,0)</f>
        <v>0</v>
      </c>
      <c r="BJ242" s="13" t="s">
        <v>82</v>
      </c>
      <c r="BK242" s="135">
        <f>ROUND(I242*H242,2)</f>
        <v>150000</v>
      </c>
      <c r="BL242" s="13" t="s">
        <v>133</v>
      </c>
      <c r="BM242" s="134" t="s">
        <v>363</v>
      </c>
    </row>
    <row r="243" spans="2:65" s="1" customFormat="1" ht="67.2">
      <c r="B243" s="25"/>
      <c r="D243" s="136" t="s">
        <v>134</v>
      </c>
      <c r="F243" s="137" t="s">
        <v>364</v>
      </c>
      <c r="L243" s="25"/>
      <c r="M243" s="138"/>
      <c r="T243" s="49"/>
      <c r="AT243" s="13" t="s">
        <v>134</v>
      </c>
      <c r="AU243" s="13" t="s">
        <v>84</v>
      </c>
    </row>
    <row r="244" spans="2:65" s="1" customFormat="1" ht="16.5" customHeight="1">
      <c r="B244" s="25"/>
      <c r="C244" s="124" t="s">
        <v>365</v>
      </c>
      <c r="D244" s="124" t="s">
        <v>128</v>
      </c>
      <c r="E244" s="125" t="s">
        <v>366</v>
      </c>
      <c r="F244" s="126" t="s">
        <v>367</v>
      </c>
      <c r="G244" s="127" t="s">
        <v>177</v>
      </c>
      <c r="H244" s="128">
        <v>400</v>
      </c>
      <c r="I244" s="129">
        <v>839</v>
      </c>
      <c r="J244" s="129">
        <f>ROUND(I244*H244,2)</f>
        <v>335600</v>
      </c>
      <c r="K244" s="126" t="s">
        <v>132</v>
      </c>
      <c r="L244" s="25"/>
      <c r="M244" s="130" t="s">
        <v>1</v>
      </c>
      <c r="N244" s="131" t="s">
        <v>39</v>
      </c>
      <c r="O244" s="132">
        <v>0</v>
      </c>
      <c r="P244" s="132">
        <f>O244*H244</f>
        <v>0</v>
      </c>
      <c r="Q244" s="132">
        <v>0</v>
      </c>
      <c r="R244" s="132">
        <f>Q244*H244</f>
        <v>0</v>
      </c>
      <c r="S244" s="132">
        <v>0</v>
      </c>
      <c r="T244" s="133">
        <f>S244*H244</f>
        <v>0</v>
      </c>
      <c r="AR244" s="134" t="s">
        <v>133</v>
      </c>
      <c r="AT244" s="134" t="s">
        <v>128</v>
      </c>
      <c r="AU244" s="134" t="s">
        <v>84</v>
      </c>
      <c r="AY244" s="13" t="s">
        <v>125</v>
      </c>
      <c r="BE244" s="135">
        <f>IF(N244="základní",J244,0)</f>
        <v>335600</v>
      </c>
      <c r="BF244" s="135">
        <f>IF(N244="snížená",J244,0)</f>
        <v>0</v>
      </c>
      <c r="BG244" s="135">
        <f>IF(N244="zákl. přenesená",J244,0)</f>
        <v>0</v>
      </c>
      <c r="BH244" s="135">
        <f>IF(N244="sníž. přenesená",J244,0)</f>
        <v>0</v>
      </c>
      <c r="BI244" s="135">
        <f>IF(N244="nulová",J244,0)</f>
        <v>0</v>
      </c>
      <c r="BJ244" s="13" t="s">
        <v>82</v>
      </c>
      <c r="BK244" s="135">
        <f>ROUND(I244*H244,2)</f>
        <v>335600</v>
      </c>
      <c r="BL244" s="13" t="s">
        <v>133</v>
      </c>
      <c r="BM244" s="134" t="s">
        <v>368</v>
      </c>
    </row>
    <row r="245" spans="2:65" s="1" customFormat="1" ht="57.6">
      <c r="B245" s="25"/>
      <c r="D245" s="136" t="s">
        <v>134</v>
      </c>
      <c r="F245" s="137" t="s">
        <v>369</v>
      </c>
      <c r="L245" s="25"/>
      <c r="M245" s="138"/>
      <c r="T245" s="49"/>
      <c r="AT245" s="13" t="s">
        <v>134</v>
      </c>
      <c r="AU245" s="13" t="s">
        <v>84</v>
      </c>
    </row>
    <row r="246" spans="2:65" s="1" customFormat="1" ht="16.5" customHeight="1">
      <c r="B246" s="25"/>
      <c r="C246" s="124" t="s">
        <v>251</v>
      </c>
      <c r="D246" s="124" t="s">
        <v>128</v>
      </c>
      <c r="E246" s="125" t="s">
        <v>370</v>
      </c>
      <c r="F246" s="126" t="s">
        <v>371</v>
      </c>
      <c r="G246" s="127" t="s">
        <v>177</v>
      </c>
      <c r="H246" s="128">
        <v>400</v>
      </c>
      <c r="I246" s="129">
        <v>906</v>
      </c>
      <c r="J246" s="129">
        <f>ROUND(I246*H246,2)</f>
        <v>362400</v>
      </c>
      <c r="K246" s="126" t="s">
        <v>132</v>
      </c>
      <c r="L246" s="25"/>
      <c r="M246" s="130" t="s">
        <v>1</v>
      </c>
      <c r="N246" s="131" t="s">
        <v>39</v>
      </c>
      <c r="O246" s="132">
        <v>0</v>
      </c>
      <c r="P246" s="132">
        <f>O246*H246</f>
        <v>0</v>
      </c>
      <c r="Q246" s="132">
        <v>0</v>
      </c>
      <c r="R246" s="132">
        <f>Q246*H246</f>
        <v>0</v>
      </c>
      <c r="S246" s="132">
        <v>0</v>
      </c>
      <c r="T246" s="133">
        <f>S246*H246</f>
        <v>0</v>
      </c>
      <c r="AR246" s="134" t="s">
        <v>133</v>
      </c>
      <c r="AT246" s="134" t="s">
        <v>128</v>
      </c>
      <c r="AU246" s="134" t="s">
        <v>84</v>
      </c>
      <c r="AY246" s="13" t="s">
        <v>125</v>
      </c>
      <c r="BE246" s="135">
        <f>IF(N246="základní",J246,0)</f>
        <v>362400</v>
      </c>
      <c r="BF246" s="135">
        <f>IF(N246="snížená",J246,0)</f>
        <v>0</v>
      </c>
      <c r="BG246" s="135">
        <f>IF(N246="zákl. přenesená",J246,0)</f>
        <v>0</v>
      </c>
      <c r="BH246" s="135">
        <f>IF(N246="sníž. přenesená",J246,0)</f>
        <v>0</v>
      </c>
      <c r="BI246" s="135">
        <f>IF(N246="nulová",J246,0)</f>
        <v>0</v>
      </c>
      <c r="BJ246" s="13" t="s">
        <v>82</v>
      </c>
      <c r="BK246" s="135">
        <f>ROUND(I246*H246,2)</f>
        <v>362400</v>
      </c>
      <c r="BL246" s="13" t="s">
        <v>133</v>
      </c>
      <c r="BM246" s="134" t="s">
        <v>372</v>
      </c>
    </row>
    <row r="247" spans="2:65" s="1" customFormat="1" ht="67.2">
      <c r="B247" s="25"/>
      <c r="D247" s="136" t="s">
        <v>134</v>
      </c>
      <c r="F247" s="137" t="s">
        <v>373</v>
      </c>
      <c r="L247" s="25"/>
      <c r="M247" s="138"/>
      <c r="T247" s="49"/>
      <c r="AT247" s="13" t="s">
        <v>134</v>
      </c>
      <c r="AU247" s="13" t="s">
        <v>84</v>
      </c>
    </row>
    <row r="248" spans="2:65" s="1" customFormat="1" ht="16.5" customHeight="1">
      <c r="B248" s="25"/>
      <c r="C248" s="124" t="s">
        <v>374</v>
      </c>
      <c r="D248" s="124" t="s">
        <v>128</v>
      </c>
      <c r="E248" s="125" t="s">
        <v>375</v>
      </c>
      <c r="F248" s="126" t="s">
        <v>376</v>
      </c>
      <c r="G248" s="127" t="s">
        <v>177</v>
      </c>
      <c r="H248" s="128">
        <v>400</v>
      </c>
      <c r="I248" s="129">
        <v>953</v>
      </c>
      <c r="J248" s="129">
        <f>ROUND(I248*H248,2)</f>
        <v>381200</v>
      </c>
      <c r="K248" s="126" t="s">
        <v>132</v>
      </c>
      <c r="L248" s="25"/>
      <c r="M248" s="130" t="s">
        <v>1</v>
      </c>
      <c r="N248" s="131" t="s">
        <v>39</v>
      </c>
      <c r="O248" s="132">
        <v>0</v>
      </c>
      <c r="P248" s="132">
        <f>O248*H248</f>
        <v>0</v>
      </c>
      <c r="Q248" s="132">
        <v>0</v>
      </c>
      <c r="R248" s="132">
        <f>Q248*H248</f>
        <v>0</v>
      </c>
      <c r="S248" s="132">
        <v>0</v>
      </c>
      <c r="T248" s="133">
        <f>S248*H248</f>
        <v>0</v>
      </c>
      <c r="AR248" s="134" t="s">
        <v>133</v>
      </c>
      <c r="AT248" s="134" t="s">
        <v>128</v>
      </c>
      <c r="AU248" s="134" t="s">
        <v>84</v>
      </c>
      <c r="AY248" s="13" t="s">
        <v>125</v>
      </c>
      <c r="BE248" s="135">
        <f>IF(N248="základní",J248,0)</f>
        <v>381200</v>
      </c>
      <c r="BF248" s="135">
        <f>IF(N248="snížená",J248,0)</f>
        <v>0</v>
      </c>
      <c r="BG248" s="135">
        <f>IF(N248="zákl. přenesená",J248,0)</f>
        <v>0</v>
      </c>
      <c r="BH248" s="135">
        <f>IF(N248="sníž. přenesená",J248,0)</f>
        <v>0</v>
      </c>
      <c r="BI248" s="135">
        <f>IF(N248="nulová",J248,0)</f>
        <v>0</v>
      </c>
      <c r="BJ248" s="13" t="s">
        <v>82</v>
      </c>
      <c r="BK248" s="135">
        <f>ROUND(I248*H248,2)</f>
        <v>381200</v>
      </c>
      <c r="BL248" s="13" t="s">
        <v>133</v>
      </c>
      <c r="BM248" s="134" t="s">
        <v>377</v>
      </c>
    </row>
    <row r="249" spans="2:65" s="1" customFormat="1" ht="67.2">
      <c r="B249" s="25"/>
      <c r="D249" s="136" t="s">
        <v>134</v>
      </c>
      <c r="F249" s="137" t="s">
        <v>378</v>
      </c>
      <c r="L249" s="25"/>
      <c r="M249" s="138"/>
      <c r="T249" s="49"/>
      <c r="AT249" s="13" t="s">
        <v>134</v>
      </c>
      <c r="AU249" s="13" t="s">
        <v>84</v>
      </c>
    </row>
    <row r="250" spans="2:65" s="1" customFormat="1" ht="16.5" customHeight="1">
      <c r="B250" s="25"/>
      <c r="C250" s="124" t="s">
        <v>256</v>
      </c>
      <c r="D250" s="124" t="s">
        <v>128</v>
      </c>
      <c r="E250" s="125" t="s">
        <v>379</v>
      </c>
      <c r="F250" s="126" t="s">
        <v>380</v>
      </c>
      <c r="G250" s="127" t="s">
        <v>177</v>
      </c>
      <c r="H250" s="128">
        <v>400</v>
      </c>
      <c r="I250" s="129">
        <v>1120</v>
      </c>
      <c r="J250" s="129">
        <f>ROUND(I250*H250,2)</f>
        <v>448000</v>
      </c>
      <c r="K250" s="126" t="s">
        <v>132</v>
      </c>
      <c r="L250" s="25"/>
      <c r="M250" s="130" t="s">
        <v>1</v>
      </c>
      <c r="N250" s="131" t="s">
        <v>39</v>
      </c>
      <c r="O250" s="132">
        <v>0</v>
      </c>
      <c r="P250" s="132">
        <f>O250*H250</f>
        <v>0</v>
      </c>
      <c r="Q250" s="132">
        <v>0</v>
      </c>
      <c r="R250" s="132">
        <f>Q250*H250</f>
        <v>0</v>
      </c>
      <c r="S250" s="132">
        <v>0</v>
      </c>
      <c r="T250" s="133">
        <f>S250*H250</f>
        <v>0</v>
      </c>
      <c r="AR250" s="134" t="s">
        <v>133</v>
      </c>
      <c r="AT250" s="134" t="s">
        <v>128</v>
      </c>
      <c r="AU250" s="134" t="s">
        <v>84</v>
      </c>
      <c r="AY250" s="13" t="s">
        <v>125</v>
      </c>
      <c r="BE250" s="135">
        <f>IF(N250="základní",J250,0)</f>
        <v>448000</v>
      </c>
      <c r="BF250" s="135">
        <f>IF(N250="snížená",J250,0)</f>
        <v>0</v>
      </c>
      <c r="BG250" s="135">
        <f>IF(N250="zákl. přenesená",J250,0)</f>
        <v>0</v>
      </c>
      <c r="BH250" s="135">
        <f>IF(N250="sníž. přenesená",J250,0)</f>
        <v>0</v>
      </c>
      <c r="BI250" s="135">
        <f>IF(N250="nulová",J250,0)</f>
        <v>0</v>
      </c>
      <c r="BJ250" s="13" t="s">
        <v>82</v>
      </c>
      <c r="BK250" s="135">
        <f>ROUND(I250*H250,2)</f>
        <v>448000</v>
      </c>
      <c r="BL250" s="13" t="s">
        <v>133</v>
      </c>
      <c r="BM250" s="134" t="s">
        <v>381</v>
      </c>
    </row>
    <row r="251" spans="2:65" s="1" customFormat="1" ht="67.2">
      <c r="B251" s="25"/>
      <c r="D251" s="136" t="s">
        <v>134</v>
      </c>
      <c r="F251" s="137" t="s">
        <v>382</v>
      </c>
      <c r="L251" s="25"/>
      <c r="M251" s="138"/>
      <c r="T251" s="49"/>
      <c r="AT251" s="13" t="s">
        <v>134</v>
      </c>
      <c r="AU251" s="13" t="s">
        <v>84</v>
      </c>
    </row>
    <row r="252" spans="2:65" s="1" customFormat="1" ht="16.5" customHeight="1">
      <c r="B252" s="25"/>
      <c r="C252" s="124" t="s">
        <v>383</v>
      </c>
      <c r="D252" s="124" t="s">
        <v>128</v>
      </c>
      <c r="E252" s="125" t="s">
        <v>384</v>
      </c>
      <c r="F252" s="126" t="s">
        <v>385</v>
      </c>
      <c r="G252" s="127" t="s">
        <v>177</v>
      </c>
      <c r="H252" s="128">
        <v>1500</v>
      </c>
      <c r="I252" s="129">
        <v>357</v>
      </c>
      <c r="J252" s="129">
        <f>ROUND(I252*H252,2)</f>
        <v>535500</v>
      </c>
      <c r="K252" s="126" t="s">
        <v>132</v>
      </c>
      <c r="L252" s="25"/>
      <c r="M252" s="130" t="s">
        <v>1</v>
      </c>
      <c r="N252" s="131" t="s">
        <v>39</v>
      </c>
      <c r="O252" s="132">
        <v>0</v>
      </c>
      <c r="P252" s="132">
        <f>O252*H252</f>
        <v>0</v>
      </c>
      <c r="Q252" s="132">
        <v>0</v>
      </c>
      <c r="R252" s="132">
        <f>Q252*H252</f>
        <v>0</v>
      </c>
      <c r="S252" s="132">
        <v>0</v>
      </c>
      <c r="T252" s="133">
        <f>S252*H252</f>
        <v>0</v>
      </c>
      <c r="AR252" s="134" t="s">
        <v>133</v>
      </c>
      <c r="AT252" s="134" t="s">
        <v>128</v>
      </c>
      <c r="AU252" s="134" t="s">
        <v>84</v>
      </c>
      <c r="AY252" s="13" t="s">
        <v>125</v>
      </c>
      <c r="BE252" s="135">
        <f>IF(N252="základní",J252,0)</f>
        <v>535500</v>
      </c>
      <c r="BF252" s="135">
        <f>IF(N252="snížená",J252,0)</f>
        <v>0</v>
      </c>
      <c r="BG252" s="135">
        <f>IF(N252="zákl. přenesená",J252,0)</f>
        <v>0</v>
      </c>
      <c r="BH252" s="135">
        <f>IF(N252="sníž. přenesená",J252,0)</f>
        <v>0</v>
      </c>
      <c r="BI252" s="135">
        <f>IF(N252="nulová",J252,0)</f>
        <v>0</v>
      </c>
      <c r="BJ252" s="13" t="s">
        <v>82</v>
      </c>
      <c r="BK252" s="135">
        <f>ROUND(I252*H252,2)</f>
        <v>535500</v>
      </c>
      <c r="BL252" s="13" t="s">
        <v>133</v>
      </c>
      <c r="BM252" s="134" t="s">
        <v>386</v>
      </c>
    </row>
    <row r="253" spans="2:65" s="1" customFormat="1" ht="28.8">
      <c r="B253" s="25"/>
      <c r="D253" s="136" t="s">
        <v>134</v>
      </c>
      <c r="F253" s="137" t="s">
        <v>387</v>
      </c>
      <c r="L253" s="25"/>
      <c r="M253" s="138"/>
      <c r="T253" s="49"/>
      <c r="AT253" s="13" t="s">
        <v>134</v>
      </c>
      <c r="AU253" s="13" t="s">
        <v>84</v>
      </c>
    </row>
    <row r="254" spans="2:65" s="1" customFormat="1" ht="16.5" customHeight="1">
      <c r="B254" s="25"/>
      <c r="C254" s="124" t="s">
        <v>260</v>
      </c>
      <c r="D254" s="124" t="s">
        <v>128</v>
      </c>
      <c r="E254" s="125" t="s">
        <v>388</v>
      </c>
      <c r="F254" s="126" t="s">
        <v>389</v>
      </c>
      <c r="G254" s="127" t="s">
        <v>177</v>
      </c>
      <c r="H254" s="128">
        <v>400</v>
      </c>
      <c r="I254" s="129">
        <v>357</v>
      </c>
      <c r="J254" s="129">
        <f>ROUND(I254*H254,2)</f>
        <v>142800</v>
      </c>
      <c r="K254" s="126" t="s">
        <v>132</v>
      </c>
      <c r="L254" s="25"/>
      <c r="M254" s="130" t="s">
        <v>1</v>
      </c>
      <c r="N254" s="131" t="s">
        <v>39</v>
      </c>
      <c r="O254" s="132">
        <v>0</v>
      </c>
      <c r="P254" s="132">
        <f>O254*H254</f>
        <v>0</v>
      </c>
      <c r="Q254" s="132">
        <v>0</v>
      </c>
      <c r="R254" s="132">
        <f>Q254*H254</f>
        <v>0</v>
      </c>
      <c r="S254" s="132">
        <v>0</v>
      </c>
      <c r="T254" s="133">
        <f>S254*H254</f>
        <v>0</v>
      </c>
      <c r="AR254" s="134" t="s">
        <v>133</v>
      </c>
      <c r="AT254" s="134" t="s">
        <v>128</v>
      </c>
      <c r="AU254" s="134" t="s">
        <v>84</v>
      </c>
      <c r="AY254" s="13" t="s">
        <v>125</v>
      </c>
      <c r="BE254" s="135">
        <f>IF(N254="základní",J254,0)</f>
        <v>142800</v>
      </c>
      <c r="BF254" s="135">
        <f>IF(N254="snížená",J254,0)</f>
        <v>0</v>
      </c>
      <c r="BG254" s="135">
        <f>IF(N254="zákl. přenesená",J254,0)</f>
        <v>0</v>
      </c>
      <c r="BH254" s="135">
        <f>IF(N254="sníž. přenesená",J254,0)</f>
        <v>0</v>
      </c>
      <c r="BI254" s="135">
        <f>IF(N254="nulová",J254,0)</f>
        <v>0</v>
      </c>
      <c r="BJ254" s="13" t="s">
        <v>82</v>
      </c>
      <c r="BK254" s="135">
        <f>ROUND(I254*H254,2)</f>
        <v>142800</v>
      </c>
      <c r="BL254" s="13" t="s">
        <v>133</v>
      </c>
      <c r="BM254" s="134" t="s">
        <v>390</v>
      </c>
    </row>
    <row r="255" spans="2:65" s="1" customFormat="1" ht="28.8">
      <c r="B255" s="25"/>
      <c r="D255" s="136" t="s">
        <v>134</v>
      </c>
      <c r="F255" s="137" t="s">
        <v>391</v>
      </c>
      <c r="L255" s="25"/>
      <c r="M255" s="138"/>
      <c r="T255" s="49"/>
      <c r="AT255" s="13" t="s">
        <v>134</v>
      </c>
      <c r="AU255" s="13" t="s">
        <v>84</v>
      </c>
    </row>
    <row r="256" spans="2:65" s="1" customFormat="1" ht="16.5" customHeight="1">
      <c r="B256" s="25"/>
      <c r="C256" s="124" t="s">
        <v>392</v>
      </c>
      <c r="D256" s="124" t="s">
        <v>128</v>
      </c>
      <c r="E256" s="125" t="s">
        <v>393</v>
      </c>
      <c r="F256" s="126" t="s">
        <v>394</v>
      </c>
      <c r="G256" s="127" t="s">
        <v>177</v>
      </c>
      <c r="H256" s="128">
        <v>1500</v>
      </c>
      <c r="I256" s="129">
        <v>785</v>
      </c>
      <c r="J256" s="129">
        <f>ROUND(I256*H256,2)</f>
        <v>1177500</v>
      </c>
      <c r="K256" s="126" t="s">
        <v>132</v>
      </c>
      <c r="L256" s="25"/>
      <c r="M256" s="130" t="s">
        <v>1</v>
      </c>
      <c r="N256" s="131" t="s">
        <v>39</v>
      </c>
      <c r="O256" s="132">
        <v>0</v>
      </c>
      <c r="P256" s="132">
        <f>O256*H256</f>
        <v>0</v>
      </c>
      <c r="Q256" s="132">
        <v>0</v>
      </c>
      <c r="R256" s="132">
        <f>Q256*H256</f>
        <v>0</v>
      </c>
      <c r="S256" s="132">
        <v>0</v>
      </c>
      <c r="T256" s="133">
        <f>S256*H256</f>
        <v>0</v>
      </c>
      <c r="AR256" s="134" t="s">
        <v>133</v>
      </c>
      <c r="AT256" s="134" t="s">
        <v>128</v>
      </c>
      <c r="AU256" s="134" t="s">
        <v>84</v>
      </c>
      <c r="AY256" s="13" t="s">
        <v>125</v>
      </c>
      <c r="BE256" s="135">
        <f>IF(N256="základní",J256,0)</f>
        <v>1177500</v>
      </c>
      <c r="BF256" s="135">
        <f>IF(N256="snížená",J256,0)</f>
        <v>0</v>
      </c>
      <c r="BG256" s="135">
        <f>IF(N256="zákl. přenesená",J256,0)</f>
        <v>0</v>
      </c>
      <c r="BH256" s="135">
        <f>IF(N256="sníž. přenesená",J256,0)</f>
        <v>0</v>
      </c>
      <c r="BI256" s="135">
        <f>IF(N256="nulová",J256,0)</f>
        <v>0</v>
      </c>
      <c r="BJ256" s="13" t="s">
        <v>82</v>
      </c>
      <c r="BK256" s="135">
        <f>ROUND(I256*H256,2)</f>
        <v>1177500</v>
      </c>
      <c r="BL256" s="13" t="s">
        <v>133</v>
      </c>
      <c r="BM256" s="134" t="s">
        <v>395</v>
      </c>
    </row>
    <row r="257" spans="2:65" s="1" customFormat="1" ht="28.8">
      <c r="B257" s="25"/>
      <c r="D257" s="136" t="s">
        <v>134</v>
      </c>
      <c r="F257" s="137" t="s">
        <v>396</v>
      </c>
      <c r="L257" s="25"/>
      <c r="M257" s="138"/>
      <c r="T257" s="49"/>
      <c r="AT257" s="13" t="s">
        <v>134</v>
      </c>
      <c r="AU257" s="13" t="s">
        <v>84</v>
      </c>
    </row>
    <row r="258" spans="2:65" s="1" customFormat="1" ht="16.5" customHeight="1">
      <c r="B258" s="25"/>
      <c r="C258" s="124" t="s">
        <v>265</v>
      </c>
      <c r="D258" s="124" t="s">
        <v>128</v>
      </c>
      <c r="E258" s="125" t="s">
        <v>397</v>
      </c>
      <c r="F258" s="126" t="s">
        <v>398</v>
      </c>
      <c r="G258" s="127" t="s">
        <v>177</v>
      </c>
      <c r="H258" s="128">
        <v>400</v>
      </c>
      <c r="I258" s="129">
        <v>785</v>
      </c>
      <c r="J258" s="129">
        <f>ROUND(I258*H258,2)</f>
        <v>314000</v>
      </c>
      <c r="K258" s="126" t="s">
        <v>132</v>
      </c>
      <c r="L258" s="25"/>
      <c r="M258" s="130" t="s">
        <v>1</v>
      </c>
      <c r="N258" s="131" t="s">
        <v>39</v>
      </c>
      <c r="O258" s="132">
        <v>0</v>
      </c>
      <c r="P258" s="132">
        <f>O258*H258</f>
        <v>0</v>
      </c>
      <c r="Q258" s="132">
        <v>0</v>
      </c>
      <c r="R258" s="132">
        <f>Q258*H258</f>
        <v>0</v>
      </c>
      <c r="S258" s="132">
        <v>0</v>
      </c>
      <c r="T258" s="133">
        <f>S258*H258</f>
        <v>0</v>
      </c>
      <c r="AR258" s="134" t="s">
        <v>133</v>
      </c>
      <c r="AT258" s="134" t="s">
        <v>128</v>
      </c>
      <c r="AU258" s="134" t="s">
        <v>84</v>
      </c>
      <c r="AY258" s="13" t="s">
        <v>125</v>
      </c>
      <c r="BE258" s="135">
        <f>IF(N258="základní",J258,0)</f>
        <v>314000</v>
      </c>
      <c r="BF258" s="135">
        <f>IF(N258="snížená",J258,0)</f>
        <v>0</v>
      </c>
      <c r="BG258" s="135">
        <f>IF(N258="zákl. přenesená",J258,0)</f>
        <v>0</v>
      </c>
      <c r="BH258" s="135">
        <f>IF(N258="sníž. přenesená",J258,0)</f>
        <v>0</v>
      </c>
      <c r="BI258" s="135">
        <f>IF(N258="nulová",J258,0)</f>
        <v>0</v>
      </c>
      <c r="BJ258" s="13" t="s">
        <v>82</v>
      </c>
      <c r="BK258" s="135">
        <f>ROUND(I258*H258,2)</f>
        <v>314000</v>
      </c>
      <c r="BL258" s="13" t="s">
        <v>133</v>
      </c>
      <c r="BM258" s="134" t="s">
        <v>399</v>
      </c>
    </row>
    <row r="259" spans="2:65" s="1" customFormat="1" ht="28.8">
      <c r="B259" s="25"/>
      <c r="D259" s="136" t="s">
        <v>134</v>
      </c>
      <c r="F259" s="137" t="s">
        <v>400</v>
      </c>
      <c r="L259" s="25"/>
      <c r="M259" s="138"/>
      <c r="T259" s="49"/>
      <c r="AT259" s="13" t="s">
        <v>134</v>
      </c>
      <c r="AU259" s="13" t="s">
        <v>84</v>
      </c>
    </row>
    <row r="260" spans="2:65" s="1" customFormat="1" ht="16.5" customHeight="1">
      <c r="B260" s="25"/>
      <c r="C260" s="124" t="s">
        <v>401</v>
      </c>
      <c r="D260" s="124" t="s">
        <v>128</v>
      </c>
      <c r="E260" s="125" t="s">
        <v>402</v>
      </c>
      <c r="F260" s="126" t="s">
        <v>403</v>
      </c>
      <c r="G260" s="127" t="s">
        <v>205</v>
      </c>
      <c r="H260" s="128">
        <v>500</v>
      </c>
      <c r="I260" s="129">
        <v>84.1</v>
      </c>
      <c r="J260" s="129">
        <f>ROUND(I260*H260,2)</f>
        <v>42050</v>
      </c>
      <c r="K260" s="126" t="s">
        <v>132</v>
      </c>
      <c r="L260" s="25"/>
      <c r="M260" s="130" t="s">
        <v>1</v>
      </c>
      <c r="N260" s="131" t="s">
        <v>39</v>
      </c>
      <c r="O260" s="132">
        <v>0</v>
      </c>
      <c r="P260" s="132">
        <f>O260*H260</f>
        <v>0</v>
      </c>
      <c r="Q260" s="132">
        <v>0</v>
      </c>
      <c r="R260" s="132">
        <f>Q260*H260</f>
        <v>0</v>
      </c>
      <c r="S260" s="132">
        <v>0</v>
      </c>
      <c r="T260" s="133">
        <f>S260*H260</f>
        <v>0</v>
      </c>
      <c r="AR260" s="134" t="s">
        <v>133</v>
      </c>
      <c r="AT260" s="134" t="s">
        <v>128</v>
      </c>
      <c r="AU260" s="134" t="s">
        <v>84</v>
      </c>
      <c r="AY260" s="13" t="s">
        <v>125</v>
      </c>
      <c r="BE260" s="135">
        <f>IF(N260="základní",J260,0)</f>
        <v>42050</v>
      </c>
      <c r="BF260" s="135">
        <f>IF(N260="snížená",J260,0)</f>
        <v>0</v>
      </c>
      <c r="BG260" s="135">
        <f>IF(N260="zákl. přenesená",J260,0)</f>
        <v>0</v>
      </c>
      <c r="BH260" s="135">
        <f>IF(N260="sníž. přenesená",J260,0)</f>
        <v>0</v>
      </c>
      <c r="BI260" s="135">
        <f>IF(N260="nulová",J260,0)</f>
        <v>0</v>
      </c>
      <c r="BJ260" s="13" t="s">
        <v>82</v>
      </c>
      <c r="BK260" s="135">
        <f>ROUND(I260*H260,2)</f>
        <v>42050</v>
      </c>
      <c r="BL260" s="13" t="s">
        <v>133</v>
      </c>
      <c r="BM260" s="134" t="s">
        <v>404</v>
      </c>
    </row>
    <row r="261" spans="2:65" s="1" customFormat="1" ht="19.2">
      <c r="B261" s="25"/>
      <c r="D261" s="136" t="s">
        <v>134</v>
      </c>
      <c r="F261" s="137" t="s">
        <v>405</v>
      </c>
      <c r="L261" s="25"/>
      <c r="M261" s="138"/>
      <c r="T261" s="49"/>
      <c r="AT261" s="13" t="s">
        <v>134</v>
      </c>
      <c r="AU261" s="13" t="s">
        <v>84</v>
      </c>
    </row>
    <row r="262" spans="2:65" s="1" customFormat="1" ht="16.5" customHeight="1">
      <c r="B262" s="25"/>
      <c r="C262" s="124" t="s">
        <v>269</v>
      </c>
      <c r="D262" s="124" t="s">
        <v>128</v>
      </c>
      <c r="E262" s="125" t="s">
        <v>406</v>
      </c>
      <c r="F262" s="126" t="s">
        <v>407</v>
      </c>
      <c r="G262" s="127" t="s">
        <v>205</v>
      </c>
      <c r="H262" s="128">
        <v>100</v>
      </c>
      <c r="I262" s="129">
        <v>84.1</v>
      </c>
      <c r="J262" s="129">
        <f>ROUND(I262*H262,2)</f>
        <v>8410</v>
      </c>
      <c r="K262" s="126" t="s">
        <v>132</v>
      </c>
      <c r="L262" s="25"/>
      <c r="M262" s="130" t="s">
        <v>1</v>
      </c>
      <c r="N262" s="131" t="s">
        <v>39</v>
      </c>
      <c r="O262" s="132">
        <v>0</v>
      </c>
      <c r="P262" s="132">
        <f>O262*H262</f>
        <v>0</v>
      </c>
      <c r="Q262" s="132">
        <v>0</v>
      </c>
      <c r="R262" s="132">
        <f>Q262*H262</f>
        <v>0</v>
      </c>
      <c r="S262" s="132">
        <v>0</v>
      </c>
      <c r="T262" s="133">
        <f>S262*H262</f>
        <v>0</v>
      </c>
      <c r="AR262" s="134" t="s">
        <v>133</v>
      </c>
      <c r="AT262" s="134" t="s">
        <v>128</v>
      </c>
      <c r="AU262" s="134" t="s">
        <v>84</v>
      </c>
      <c r="AY262" s="13" t="s">
        <v>125</v>
      </c>
      <c r="BE262" s="135">
        <f>IF(N262="základní",J262,0)</f>
        <v>8410</v>
      </c>
      <c r="BF262" s="135">
        <f>IF(N262="snížená",J262,0)</f>
        <v>0</v>
      </c>
      <c r="BG262" s="135">
        <f>IF(N262="zákl. přenesená",J262,0)</f>
        <v>0</v>
      </c>
      <c r="BH262" s="135">
        <f>IF(N262="sníž. přenesená",J262,0)</f>
        <v>0</v>
      </c>
      <c r="BI262" s="135">
        <f>IF(N262="nulová",J262,0)</f>
        <v>0</v>
      </c>
      <c r="BJ262" s="13" t="s">
        <v>82</v>
      </c>
      <c r="BK262" s="135">
        <f>ROUND(I262*H262,2)</f>
        <v>8410</v>
      </c>
      <c r="BL262" s="13" t="s">
        <v>133</v>
      </c>
      <c r="BM262" s="134" t="s">
        <v>408</v>
      </c>
    </row>
    <row r="263" spans="2:65" s="1" customFormat="1" ht="28.8">
      <c r="B263" s="25"/>
      <c r="D263" s="136" t="s">
        <v>134</v>
      </c>
      <c r="F263" s="137" t="s">
        <v>409</v>
      </c>
      <c r="L263" s="25"/>
      <c r="M263" s="138"/>
      <c r="T263" s="49"/>
      <c r="AT263" s="13" t="s">
        <v>134</v>
      </c>
      <c r="AU263" s="13" t="s">
        <v>84</v>
      </c>
    </row>
    <row r="264" spans="2:65" s="1" customFormat="1" ht="16.5" customHeight="1">
      <c r="B264" s="25"/>
      <c r="C264" s="124" t="s">
        <v>410</v>
      </c>
      <c r="D264" s="124" t="s">
        <v>128</v>
      </c>
      <c r="E264" s="125" t="s">
        <v>411</v>
      </c>
      <c r="F264" s="126" t="s">
        <v>412</v>
      </c>
      <c r="G264" s="127" t="s">
        <v>205</v>
      </c>
      <c r="H264" s="128">
        <v>80</v>
      </c>
      <c r="I264" s="129">
        <v>636</v>
      </c>
      <c r="J264" s="129">
        <f>ROUND(I264*H264,2)</f>
        <v>50880</v>
      </c>
      <c r="K264" s="126" t="s">
        <v>132</v>
      </c>
      <c r="L264" s="25"/>
      <c r="M264" s="130" t="s">
        <v>1</v>
      </c>
      <c r="N264" s="131" t="s">
        <v>39</v>
      </c>
      <c r="O264" s="132">
        <v>0</v>
      </c>
      <c r="P264" s="132">
        <f>O264*H264</f>
        <v>0</v>
      </c>
      <c r="Q264" s="132">
        <v>0</v>
      </c>
      <c r="R264" s="132">
        <f>Q264*H264</f>
        <v>0</v>
      </c>
      <c r="S264" s="132">
        <v>0</v>
      </c>
      <c r="T264" s="133">
        <f>S264*H264</f>
        <v>0</v>
      </c>
      <c r="AR264" s="134" t="s">
        <v>133</v>
      </c>
      <c r="AT264" s="134" t="s">
        <v>128</v>
      </c>
      <c r="AU264" s="134" t="s">
        <v>84</v>
      </c>
      <c r="AY264" s="13" t="s">
        <v>125</v>
      </c>
      <c r="BE264" s="135">
        <f>IF(N264="základní",J264,0)</f>
        <v>50880</v>
      </c>
      <c r="BF264" s="135">
        <f>IF(N264="snížená",J264,0)</f>
        <v>0</v>
      </c>
      <c r="BG264" s="135">
        <f>IF(N264="zákl. přenesená",J264,0)</f>
        <v>0</v>
      </c>
      <c r="BH264" s="135">
        <f>IF(N264="sníž. přenesená",J264,0)</f>
        <v>0</v>
      </c>
      <c r="BI264" s="135">
        <f>IF(N264="nulová",J264,0)</f>
        <v>0</v>
      </c>
      <c r="BJ264" s="13" t="s">
        <v>82</v>
      </c>
      <c r="BK264" s="135">
        <f>ROUND(I264*H264,2)</f>
        <v>50880</v>
      </c>
      <c r="BL264" s="13" t="s">
        <v>133</v>
      </c>
      <c r="BM264" s="134" t="s">
        <v>413</v>
      </c>
    </row>
    <row r="265" spans="2:65" s="1" customFormat="1" ht="48">
      <c r="B265" s="25"/>
      <c r="D265" s="136" t="s">
        <v>134</v>
      </c>
      <c r="F265" s="137" t="s">
        <v>414</v>
      </c>
      <c r="L265" s="25"/>
      <c r="M265" s="138"/>
      <c r="T265" s="49"/>
      <c r="AT265" s="13" t="s">
        <v>134</v>
      </c>
      <c r="AU265" s="13" t="s">
        <v>84</v>
      </c>
    </row>
    <row r="266" spans="2:65" s="1" customFormat="1" ht="16.5" customHeight="1">
      <c r="B266" s="25"/>
      <c r="C266" s="124" t="s">
        <v>275</v>
      </c>
      <c r="D266" s="124" t="s">
        <v>128</v>
      </c>
      <c r="E266" s="125" t="s">
        <v>415</v>
      </c>
      <c r="F266" s="126" t="s">
        <v>416</v>
      </c>
      <c r="G266" s="127" t="s">
        <v>205</v>
      </c>
      <c r="H266" s="128">
        <v>80</v>
      </c>
      <c r="I266" s="129">
        <v>677</v>
      </c>
      <c r="J266" s="129">
        <f>ROUND(I266*H266,2)</f>
        <v>54160</v>
      </c>
      <c r="K266" s="126" t="s">
        <v>132</v>
      </c>
      <c r="L266" s="25"/>
      <c r="M266" s="130" t="s">
        <v>1</v>
      </c>
      <c r="N266" s="131" t="s">
        <v>39</v>
      </c>
      <c r="O266" s="132">
        <v>0</v>
      </c>
      <c r="P266" s="132">
        <f>O266*H266</f>
        <v>0</v>
      </c>
      <c r="Q266" s="132">
        <v>0</v>
      </c>
      <c r="R266" s="132">
        <f>Q266*H266</f>
        <v>0</v>
      </c>
      <c r="S266" s="132">
        <v>0</v>
      </c>
      <c r="T266" s="133">
        <f>S266*H266</f>
        <v>0</v>
      </c>
      <c r="AR266" s="134" t="s">
        <v>133</v>
      </c>
      <c r="AT266" s="134" t="s">
        <v>128</v>
      </c>
      <c r="AU266" s="134" t="s">
        <v>84</v>
      </c>
      <c r="AY266" s="13" t="s">
        <v>125</v>
      </c>
      <c r="BE266" s="135">
        <f>IF(N266="základní",J266,0)</f>
        <v>54160</v>
      </c>
      <c r="BF266" s="135">
        <f>IF(N266="snížená",J266,0)</f>
        <v>0</v>
      </c>
      <c r="BG266" s="135">
        <f>IF(N266="zákl. přenesená",J266,0)</f>
        <v>0</v>
      </c>
      <c r="BH266" s="135">
        <f>IF(N266="sníž. přenesená",J266,0)</f>
        <v>0</v>
      </c>
      <c r="BI266" s="135">
        <f>IF(N266="nulová",J266,0)</f>
        <v>0</v>
      </c>
      <c r="BJ266" s="13" t="s">
        <v>82</v>
      </c>
      <c r="BK266" s="135">
        <f>ROUND(I266*H266,2)</f>
        <v>54160</v>
      </c>
      <c r="BL266" s="13" t="s">
        <v>133</v>
      </c>
      <c r="BM266" s="134" t="s">
        <v>417</v>
      </c>
    </row>
    <row r="267" spans="2:65" s="1" customFormat="1" ht="48">
      <c r="B267" s="25"/>
      <c r="D267" s="136" t="s">
        <v>134</v>
      </c>
      <c r="F267" s="137" t="s">
        <v>418</v>
      </c>
      <c r="L267" s="25"/>
      <c r="M267" s="138"/>
      <c r="T267" s="49"/>
      <c r="AT267" s="13" t="s">
        <v>134</v>
      </c>
      <c r="AU267" s="13" t="s">
        <v>84</v>
      </c>
    </row>
    <row r="268" spans="2:65" s="1" customFormat="1" ht="16.5" customHeight="1">
      <c r="B268" s="25"/>
      <c r="C268" s="124" t="s">
        <v>419</v>
      </c>
      <c r="D268" s="124" t="s">
        <v>128</v>
      </c>
      <c r="E268" s="125" t="s">
        <v>420</v>
      </c>
      <c r="F268" s="126" t="s">
        <v>421</v>
      </c>
      <c r="G268" s="127" t="s">
        <v>131</v>
      </c>
      <c r="H268" s="128">
        <v>1</v>
      </c>
      <c r="I268" s="129">
        <v>2385100</v>
      </c>
      <c r="J268" s="129">
        <f>ROUND(I268*H268,2)</f>
        <v>2385100</v>
      </c>
      <c r="K268" s="126" t="s">
        <v>132</v>
      </c>
      <c r="L268" s="25"/>
      <c r="M268" s="130" t="s">
        <v>1</v>
      </c>
      <c r="N268" s="131" t="s">
        <v>39</v>
      </c>
      <c r="O268" s="132">
        <v>0</v>
      </c>
      <c r="P268" s="132">
        <f>O268*H268</f>
        <v>0</v>
      </c>
      <c r="Q268" s="132">
        <v>0</v>
      </c>
      <c r="R268" s="132">
        <f>Q268*H268</f>
        <v>0</v>
      </c>
      <c r="S268" s="132">
        <v>0</v>
      </c>
      <c r="T268" s="133">
        <f>S268*H268</f>
        <v>0</v>
      </c>
      <c r="AR268" s="134" t="s">
        <v>133</v>
      </c>
      <c r="AT268" s="134" t="s">
        <v>128</v>
      </c>
      <c r="AU268" s="134" t="s">
        <v>84</v>
      </c>
      <c r="AY268" s="13" t="s">
        <v>125</v>
      </c>
      <c r="BE268" s="135">
        <f>IF(N268="základní",J268,0)</f>
        <v>2385100</v>
      </c>
      <c r="BF268" s="135">
        <f>IF(N268="snížená",J268,0)</f>
        <v>0</v>
      </c>
      <c r="BG268" s="135">
        <f>IF(N268="zákl. přenesená",J268,0)</f>
        <v>0</v>
      </c>
      <c r="BH268" s="135">
        <f>IF(N268="sníž. přenesená",J268,0)</f>
        <v>0</v>
      </c>
      <c r="BI268" s="135">
        <f>IF(N268="nulová",J268,0)</f>
        <v>0</v>
      </c>
      <c r="BJ268" s="13" t="s">
        <v>82</v>
      </c>
      <c r="BK268" s="135">
        <f>ROUND(I268*H268,2)</f>
        <v>2385100</v>
      </c>
      <c r="BL268" s="13" t="s">
        <v>133</v>
      </c>
      <c r="BM268" s="134" t="s">
        <v>422</v>
      </c>
    </row>
    <row r="269" spans="2:65" s="1" customFormat="1" ht="76.8">
      <c r="B269" s="25"/>
      <c r="D269" s="136" t="s">
        <v>134</v>
      </c>
      <c r="F269" s="137" t="s">
        <v>423</v>
      </c>
      <c r="L269" s="25"/>
      <c r="M269" s="138"/>
      <c r="T269" s="49"/>
      <c r="AT269" s="13" t="s">
        <v>134</v>
      </c>
      <c r="AU269" s="13" t="s">
        <v>84</v>
      </c>
    </row>
    <row r="270" spans="2:65" s="1" customFormat="1" ht="16.5" customHeight="1">
      <c r="B270" s="25"/>
      <c r="C270" s="124" t="s">
        <v>280</v>
      </c>
      <c r="D270" s="124" t="s">
        <v>128</v>
      </c>
      <c r="E270" s="125" t="s">
        <v>424</v>
      </c>
      <c r="F270" s="126" t="s">
        <v>425</v>
      </c>
      <c r="G270" s="127" t="s">
        <v>131</v>
      </c>
      <c r="H270" s="128">
        <v>1</v>
      </c>
      <c r="I270" s="129">
        <v>2455500</v>
      </c>
      <c r="J270" s="129">
        <f>ROUND(I270*H270,2)</f>
        <v>2455500</v>
      </c>
      <c r="K270" s="126" t="s">
        <v>132</v>
      </c>
      <c r="L270" s="25"/>
      <c r="M270" s="130" t="s">
        <v>1</v>
      </c>
      <c r="N270" s="131" t="s">
        <v>39</v>
      </c>
      <c r="O270" s="132">
        <v>0</v>
      </c>
      <c r="P270" s="132">
        <f>O270*H270</f>
        <v>0</v>
      </c>
      <c r="Q270" s="132">
        <v>0</v>
      </c>
      <c r="R270" s="132">
        <f>Q270*H270</f>
        <v>0</v>
      </c>
      <c r="S270" s="132">
        <v>0</v>
      </c>
      <c r="T270" s="133">
        <f>S270*H270</f>
        <v>0</v>
      </c>
      <c r="AR270" s="134" t="s">
        <v>133</v>
      </c>
      <c r="AT270" s="134" t="s">
        <v>128</v>
      </c>
      <c r="AU270" s="134" t="s">
        <v>84</v>
      </c>
      <c r="AY270" s="13" t="s">
        <v>125</v>
      </c>
      <c r="BE270" s="135">
        <f>IF(N270="základní",J270,0)</f>
        <v>2455500</v>
      </c>
      <c r="BF270" s="135">
        <f>IF(N270="snížená",J270,0)</f>
        <v>0</v>
      </c>
      <c r="BG270" s="135">
        <f>IF(N270="zákl. přenesená",J270,0)</f>
        <v>0</v>
      </c>
      <c r="BH270" s="135">
        <f>IF(N270="sníž. přenesená",J270,0)</f>
        <v>0</v>
      </c>
      <c r="BI270" s="135">
        <f>IF(N270="nulová",J270,0)</f>
        <v>0</v>
      </c>
      <c r="BJ270" s="13" t="s">
        <v>82</v>
      </c>
      <c r="BK270" s="135">
        <f>ROUND(I270*H270,2)</f>
        <v>2455500</v>
      </c>
      <c r="BL270" s="13" t="s">
        <v>133</v>
      </c>
      <c r="BM270" s="134" t="s">
        <v>426</v>
      </c>
    </row>
    <row r="271" spans="2:65" s="1" customFormat="1" ht="76.8">
      <c r="B271" s="25"/>
      <c r="D271" s="136" t="s">
        <v>134</v>
      </c>
      <c r="F271" s="137" t="s">
        <v>427</v>
      </c>
      <c r="L271" s="25"/>
      <c r="M271" s="138"/>
      <c r="T271" s="49"/>
      <c r="AT271" s="13" t="s">
        <v>134</v>
      </c>
      <c r="AU271" s="13" t="s">
        <v>84</v>
      </c>
    </row>
    <row r="272" spans="2:65" s="1" customFormat="1" ht="16.5" customHeight="1">
      <c r="B272" s="25"/>
      <c r="C272" s="124" t="s">
        <v>428</v>
      </c>
      <c r="D272" s="124" t="s">
        <v>128</v>
      </c>
      <c r="E272" s="125" t="s">
        <v>429</v>
      </c>
      <c r="F272" s="126" t="s">
        <v>430</v>
      </c>
      <c r="G272" s="127" t="s">
        <v>431</v>
      </c>
      <c r="H272" s="128">
        <v>400</v>
      </c>
      <c r="I272" s="129">
        <v>168</v>
      </c>
      <c r="J272" s="129">
        <f>ROUND(I272*H272,2)</f>
        <v>67200</v>
      </c>
      <c r="K272" s="126" t="s">
        <v>132</v>
      </c>
      <c r="L272" s="25"/>
      <c r="M272" s="130" t="s">
        <v>1</v>
      </c>
      <c r="N272" s="131" t="s">
        <v>39</v>
      </c>
      <c r="O272" s="132">
        <v>0</v>
      </c>
      <c r="P272" s="132">
        <f>O272*H272</f>
        <v>0</v>
      </c>
      <c r="Q272" s="132">
        <v>0</v>
      </c>
      <c r="R272" s="132">
        <f>Q272*H272</f>
        <v>0</v>
      </c>
      <c r="S272" s="132">
        <v>0</v>
      </c>
      <c r="T272" s="133">
        <f>S272*H272</f>
        <v>0</v>
      </c>
      <c r="AR272" s="134" t="s">
        <v>133</v>
      </c>
      <c r="AT272" s="134" t="s">
        <v>128</v>
      </c>
      <c r="AU272" s="134" t="s">
        <v>84</v>
      </c>
      <c r="AY272" s="13" t="s">
        <v>125</v>
      </c>
      <c r="BE272" s="135">
        <f>IF(N272="základní",J272,0)</f>
        <v>67200</v>
      </c>
      <c r="BF272" s="135">
        <f>IF(N272="snížená",J272,0)</f>
        <v>0</v>
      </c>
      <c r="BG272" s="135">
        <f>IF(N272="zákl. přenesená",J272,0)</f>
        <v>0</v>
      </c>
      <c r="BH272" s="135">
        <f>IF(N272="sníž. přenesená",J272,0)</f>
        <v>0</v>
      </c>
      <c r="BI272" s="135">
        <f>IF(N272="nulová",J272,0)</f>
        <v>0</v>
      </c>
      <c r="BJ272" s="13" t="s">
        <v>82</v>
      </c>
      <c r="BK272" s="135">
        <f>ROUND(I272*H272,2)</f>
        <v>67200</v>
      </c>
      <c r="BL272" s="13" t="s">
        <v>133</v>
      </c>
      <c r="BM272" s="134" t="s">
        <v>432</v>
      </c>
    </row>
    <row r="273" spans="2:65" s="1" customFormat="1" ht="19.2">
      <c r="B273" s="25"/>
      <c r="D273" s="136" t="s">
        <v>134</v>
      </c>
      <c r="F273" s="137" t="s">
        <v>433</v>
      </c>
      <c r="L273" s="25"/>
      <c r="M273" s="138"/>
      <c r="T273" s="49"/>
      <c r="AT273" s="13" t="s">
        <v>134</v>
      </c>
      <c r="AU273" s="13" t="s">
        <v>84</v>
      </c>
    </row>
    <row r="274" spans="2:65" s="1" customFormat="1" ht="19.2">
      <c r="B274" s="25"/>
      <c r="D274" s="136" t="s">
        <v>136</v>
      </c>
      <c r="F274" s="139" t="s">
        <v>434</v>
      </c>
      <c r="L274" s="25"/>
      <c r="M274" s="138"/>
      <c r="T274" s="49"/>
      <c r="AT274" s="13" t="s">
        <v>136</v>
      </c>
      <c r="AU274" s="13" t="s">
        <v>84</v>
      </c>
    </row>
    <row r="275" spans="2:65" s="1" customFormat="1" ht="16.5" customHeight="1">
      <c r="B275" s="25"/>
      <c r="C275" s="124" t="s">
        <v>286</v>
      </c>
      <c r="D275" s="124" t="s">
        <v>128</v>
      </c>
      <c r="E275" s="125" t="s">
        <v>435</v>
      </c>
      <c r="F275" s="126" t="s">
        <v>436</v>
      </c>
      <c r="G275" s="127" t="s">
        <v>431</v>
      </c>
      <c r="H275" s="128">
        <v>400</v>
      </c>
      <c r="I275" s="129">
        <v>147</v>
      </c>
      <c r="J275" s="129">
        <f>ROUND(I275*H275,2)</f>
        <v>58800</v>
      </c>
      <c r="K275" s="126" t="s">
        <v>132</v>
      </c>
      <c r="L275" s="25"/>
      <c r="M275" s="130" t="s">
        <v>1</v>
      </c>
      <c r="N275" s="131" t="s">
        <v>39</v>
      </c>
      <c r="O275" s="132">
        <v>0</v>
      </c>
      <c r="P275" s="132">
        <f>O275*H275</f>
        <v>0</v>
      </c>
      <c r="Q275" s="132">
        <v>0</v>
      </c>
      <c r="R275" s="132">
        <f>Q275*H275</f>
        <v>0</v>
      </c>
      <c r="S275" s="132">
        <v>0</v>
      </c>
      <c r="T275" s="133">
        <f>S275*H275</f>
        <v>0</v>
      </c>
      <c r="AR275" s="134" t="s">
        <v>133</v>
      </c>
      <c r="AT275" s="134" t="s">
        <v>128</v>
      </c>
      <c r="AU275" s="134" t="s">
        <v>84</v>
      </c>
      <c r="AY275" s="13" t="s">
        <v>125</v>
      </c>
      <c r="BE275" s="135">
        <f>IF(N275="základní",J275,0)</f>
        <v>58800</v>
      </c>
      <c r="BF275" s="135">
        <f>IF(N275="snížená",J275,0)</f>
        <v>0</v>
      </c>
      <c r="BG275" s="135">
        <f>IF(N275="zákl. přenesená",J275,0)</f>
        <v>0</v>
      </c>
      <c r="BH275" s="135">
        <f>IF(N275="sníž. přenesená",J275,0)</f>
        <v>0</v>
      </c>
      <c r="BI275" s="135">
        <f>IF(N275="nulová",J275,0)</f>
        <v>0</v>
      </c>
      <c r="BJ275" s="13" t="s">
        <v>82</v>
      </c>
      <c r="BK275" s="135">
        <f>ROUND(I275*H275,2)</f>
        <v>58800</v>
      </c>
      <c r="BL275" s="13" t="s">
        <v>133</v>
      </c>
      <c r="BM275" s="134" t="s">
        <v>437</v>
      </c>
    </row>
    <row r="276" spans="2:65" s="1" customFormat="1" ht="19.2">
      <c r="B276" s="25"/>
      <c r="D276" s="136" t="s">
        <v>134</v>
      </c>
      <c r="F276" s="137" t="s">
        <v>438</v>
      </c>
      <c r="L276" s="25"/>
      <c r="M276" s="138"/>
      <c r="T276" s="49"/>
      <c r="AT276" s="13" t="s">
        <v>134</v>
      </c>
      <c r="AU276" s="13" t="s">
        <v>84</v>
      </c>
    </row>
    <row r="277" spans="2:65" s="1" customFormat="1" ht="19.2">
      <c r="B277" s="25"/>
      <c r="D277" s="136" t="s">
        <v>136</v>
      </c>
      <c r="F277" s="139" t="s">
        <v>434</v>
      </c>
      <c r="L277" s="25"/>
      <c r="M277" s="138"/>
      <c r="T277" s="49"/>
      <c r="AT277" s="13" t="s">
        <v>136</v>
      </c>
      <c r="AU277" s="13" t="s">
        <v>84</v>
      </c>
    </row>
    <row r="278" spans="2:65" s="1" customFormat="1" ht="16.5" customHeight="1">
      <c r="B278" s="25"/>
      <c r="C278" s="124" t="s">
        <v>439</v>
      </c>
      <c r="D278" s="124" t="s">
        <v>128</v>
      </c>
      <c r="E278" s="125" t="s">
        <v>440</v>
      </c>
      <c r="F278" s="126" t="s">
        <v>441</v>
      </c>
      <c r="G278" s="127" t="s">
        <v>431</v>
      </c>
      <c r="H278" s="128">
        <v>400</v>
      </c>
      <c r="I278" s="129">
        <v>168</v>
      </c>
      <c r="J278" s="129">
        <f>ROUND(I278*H278,2)</f>
        <v>67200</v>
      </c>
      <c r="K278" s="126" t="s">
        <v>132</v>
      </c>
      <c r="L278" s="25"/>
      <c r="M278" s="130" t="s">
        <v>1</v>
      </c>
      <c r="N278" s="131" t="s">
        <v>39</v>
      </c>
      <c r="O278" s="132">
        <v>0</v>
      </c>
      <c r="P278" s="132">
        <f>O278*H278</f>
        <v>0</v>
      </c>
      <c r="Q278" s="132">
        <v>0</v>
      </c>
      <c r="R278" s="132">
        <f>Q278*H278</f>
        <v>0</v>
      </c>
      <c r="S278" s="132">
        <v>0</v>
      </c>
      <c r="T278" s="133">
        <f>S278*H278</f>
        <v>0</v>
      </c>
      <c r="AR278" s="134" t="s">
        <v>133</v>
      </c>
      <c r="AT278" s="134" t="s">
        <v>128</v>
      </c>
      <c r="AU278" s="134" t="s">
        <v>84</v>
      </c>
      <c r="AY278" s="13" t="s">
        <v>125</v>
      </c>
      <c r="BE278" s="135">
        <f>IF(N278="základní",J278,0)</f>
        <v>67200</v>
      </c>
      <c r="BF278" s="135">
        <f>IF(N278="snížená",J278,0)</f>
        <v>0</v>
      </c>
      <c r="BG278" s="135">
        <f>IF(N278="zákl. přenesená",J278,0)</f>
        <v>0</v>
      </c>
      <c r="BH278" s="135">
        <f>IF(N278="sníž. přenesená",J278,0)</f>
        <v>0</v>
      </c>
      <c r="BI278" s="135">
        <f>IF(N278="nulová",J278,0)</f>
        <v>0</v>
      </c>
      <c r="BJ278" s="13" t="s">
        <v>82</v>
      </c>
      <c r="BK278" s="135">
        <f>ROUND(I278*H278,2)</f>
        <v>67200</v>
      </c>
      <c r="BL278" s="13" t="s">
        <v>133</v>
      </c>
      <c r="BM278" s="134" t="s">
        <v>442</v>
      </c>
    </row>
    <row r="279" spans="2:65" s="1" customFormat="1" ht="19.2">
      <c r="B279" s="25"/>
      <c r="D279" s="136" t="s">
        <v>134</v>
      </c>
      <c r="F279" s="137" t="s">
        <v>443</v>
      </c>
      <c r="L279" s="25"/>
      <c r="M279" s="138"/>
      <c r="T279" s="49"/>
      <c r="AT279" s="13" t="s">
        <v>134</v>
      </c>
      <c r="AU279" s="13" t="s">
        <v>84</v>
      </c>
    </row>
    <row r="280" spans="2:65" s="1" customFormat="1" ht="19.2">
      <c r="B280" s="25"/>
      <c r="D280" s="136" t="s">
        <v>136</v>
      </c>
      <c r="F280" s="139" t="s">
        <v>444</v>
      </c>
      <c r="L280" s="25"/>
      <c r="M280" s="138"/>
      <c r="T280" s="49"/>
      <c r="AT280" s="13" t="s">
        <v>136</v>
      </c>
      <c r="AU280" s="13" t="s">
        <v>84</v>
      </c>
    </row>
    <row r="281" spans="2:65" s="1" customFormat="1" ht="16.5" customHeight="1">
      <c r="B281" s="25"/>
      <c r="C281" s="124" t="s">
        <v>291</v>
      </c>
      <c r="D281" s="124" t="s">
        <v>128</v>
      </c>
      <c r="E281" s="125" t="s">
        <v>445</v>
      </c>
      <c r="F281" s="126" t="s">
        <v>446</v>
      </c>
      <c r="G281" s="127" t="s">
        <v>431</v>
      </c>
      <c r="H281" s="128">
        <v>400</v>
      </c>
      <c r="I281" s="129">
        <v>147</v>
      </c>
      <c r="J281" s="129">
        <f>ROUND(I281*H281,2)</f>
        <v>58800</v>
      </c>
      <c r="K281" s="126" t="s">
        <v>132</v>
      </c>
      <c r="L281" s="25"/>
      <c r="M281" s="130" t="s">
        <v>1</v>
      </c>
      <c r="N281" s="131" t="s">
        <v>39</v>
      </c>
      <c r="O281" s="132">
        <v>0</v>
      </c>
      <c r="P281" s="132">
        <f>O281*H281</f>
        <v>0</v>
      </c>
      <c r="Q281" s="132">
        <v>0</v>
      </c>
      <c r="R281" s="132">
        <f>Q281*H281</f>
        <v>0</v>
      </c>
      <c r="S281" s="132">
        <v>0</v>
      </c>
      <c r="T281" s="133">
        <f>S281*H281</f>
        <v>0</v>
      </c>
      <c r="AR281" s="134" t="s">
        <v>133</v>
      </c>
      <c r="AT281" s="134" t="s">
        <v>128</v>
      </c>
      <c r="AU281" s="134" t="s">
        <v>84</v>
      </c>
      <c r="AY281" s="13" t="s">
        <v>125</v>
      </c>
      <c r="BE281" s="135">
        <f>IF(N281="základní",J281,0)</f>
        <v>58800</v>
      </c>
      <c r="BF281" s="135">
        <f>IF(N281="snížená",J281,0)</f>
        <v>0</v>
      </c>
      <c r="BG281" s="135">
        <f>IF(N281="zákl. přenesená",J281,0)</f>
        <v>0</v>
      </c>
      <c r="BH281" s="135">
        <f>IF(N281="sníž. přenesená",J281,0)</f>
        <v>0</v>
      </c>
      <c r="BI281" s="135">
        <f>IF(N281="nulová",J281,0)</f>
        <v>0</v>
      </c>
      <c r="BJ281" s="13" t="s">
        <v>82</v>
      </c>
      <c r="BK281" s="135">
        <f>ROUND(I281*H281,2)</f>
        <v>58800</v>
      </c>
      <c r="BL281" s="13" t="s">
        <v>133</v>
      </c>
      <c r="BM281" s="134" t="s">
        <v>447</v>
      </c>
    </row>
    <row r="282" spans="2:65" s="1" customFormat="1" ht="19.2">
      <c r="B282" s="25"/>
      <c r="D282" s="136" t="s">
        <v>134</v>
      </c>
      <c r="F282" s="137" t="s">
        <v>448</v>
      </c>
      <c r="L282" s="25"/>
      <c r="M282" s="138"/>
      <c r="T282" s="49"/>
      <c r="AT282" s="13" t="s">
        <v>134</v>
      </c>
      <c r="AU282" s="13" t="s">
        <v>84</v>
      </c>
    </row>
    <row r="283" spans="2:65" s="1" customFormat="1" ht="19.2">
      <c r="B283" s="25"/>
      <c r="D283" s="136" t="s">
        <v>136</v>
      </c>
      <c r="F283" s="139" t="s">
        <v>444</v>
      </c>
      <c r="L283" s="25"/>
      <c r="M283" s="138"/>
      <c r="T283" s="49"/>
      <c r="AT283" s="13" t="s">
        <v>136</v>
      </c>
      <c r="AU283" s="13" t="s">
        <v>84</v>
      </c>
    </row>
    <row r="284" spans="2:65" s="1" customFormat="1" ht="16.5" customHeight="1">
      <c r="B284" s="25"/>
      <c r="C284" s="124" t="s">
        <v>449</v>
      </c>
      <c r="D284" s="124" t="s">
        <v>128</v>
      </c>
      <c r="E284" s="125" t="s">
        <v>450</v>
      </c>
      <c r="F284" s="126" t="s">
        <v>451</v>
      </c>
      <c r="G284" s="127" t="s">
        <v>131</v>
      </c>
      <c r="H284" s="128">
        <v>1</v>
      </c>
      <c r="I284" s="129">
        <v>30100</v>
      </c>
      <c r="J284" s="129">
        <f>ROUND(I284*H284,2)</f>
        <v>30100</v>
      </c>
      <c r="K284" s="126" t="s">
        <v>132</v>
      </c>
      <c r="L284" s="25"/>
      <c r="M284" s="130" t="s">
        <v>1</v>
      </c>
      <c r="N284" s="131" t="s">
        <v>39</v>
      </c>
      <c r="O284" s="132">
        <v>0</v>
      </c>
      <c r="P284" s="132">
        <f>O284*H284</f>
        <v>0</v>
      </c>
      <c r="Q284" s="132">
        <v>0</v>
      </c>
      <c r="R284" s="132">
        <f>Q284*H284</f>
        <v>0</v>
      </c>
      <c r="S284" s="132">
        <v>0</v>
      </c>
      <c r="T284" s="133">
        <f>S284*H284</f>
        <v>0</v>
      </c>
      <c r="AR284" s="134" t="s">
        <v>133</v>
      </c>
      <c r="AT284" s="134" t="s">
        <v>128</v>
      </c>
      <c r="AU284" s="134" t="s">
        <v>84</v>
      </c>
      <c r="AY284" s="13" t="s">
        <v>125</v>
      </c>
      <c r="BE284" s="135">
        <f>IF(N284="základní",J284,0)</f>
        <v>30100</v>
      </c>
      <c r="BF284" s="135">
        <f>IF(N284="snížená",J284,0)</f>
        <v>0</v>
      </c>
      <c r="BG284" s="135">
        <f>IF(N284="zákl. přenesená",J284,0)</f>
        <v>0</v>
      </c>
      <c r="BH284" s="135">
        <f>IF(N284="sníž. přenesená",J284,0)</f>
        <v>0</v>
      </c>
      <c r="BI284" s="135">
        <f>IF(N284="nulová",J284,0)</f>
        <v>0</v>
      </c>
      <c r="BJ284" s="13" t="s">
        <v>82</v>
      </c>
      <c r="BK284" s="135">
        <f>ROUND(I284*H284,2)</f>
        <v>30100</v>
      </c>
      <c r="BL284" s="13" t="s">
        <v>133</v>
      </c>
      <c r="BM284" s="134" t="s">
        <v>452</v>
      </c>
    </row>
    <row r="285" spans="2:65" s="1" customFormat="1" ht="28.8">
      <c r="B285" s="25"/>
      <c r="D285" s="136" t="s">
        <v>134</v>
      </c>
      <c r="F285" s="137" t="s">
        <v>453</v>
      </c>
      <c r="L285" s="25"/>
      <c r="M285" s="138"/>
      <c r="T285" s="49"/>
      <c r="AT285" s="13" t="s">
        <v>134</v>
      </c>
      <c r="AU285" s="13" t="s">
        <v>84</v>
      </c>
    </row>
    <row r="286" spans="2:65" s="1" customFormat="1" ht="19.2">
      <c r="B286" s="25"/>
      <c r="D286" s="136" t="s">
        <v>136</v>
      </c>
      <c r="F286" s="139" t="s">
        <v>137</v>
      </c>
      <c r="L286" s="25"/>
      <c r="M286" s="138"/>
      <c r="T286" s="49"/>
      <c r="AT286" s="13" t="s">
        <v>136</v>
      </c>
      <c r="AU286" s="13" t="s">
        <v>84</v>
      </c>
    </row>
    <row r="287" spans="2:65" s="1" customFormat="1" ht="16.5" customHeight="1">
      <c r="B287" s="25"/>
      <c r="C287" s="124" t="s">
        <v>296</v>
      </c>
      <c r="D287" s="124" t="s">
        <v>128</v>
      </c>
      <c r="E287" s="125" t="s">
        <v>454</v>
      </c>
      <c r="F287" s="126" t="s">
        <v>455</v>
      </c>
      <c r="G287" s="127" t="s">
        <v>131</v>
      </c>
      <c r="H287" s="128">
        <v>1</v>
      </c>
      <c r="I287" s="129">
        <v>29000</v>
      </c>
      <c r="J287" s="129">
        <f>ROUND(I287*H287,2)</f>
        <v>29000</v>
      </c>
      <c r="K287" s="126" t="s">
        <v>132</v>
      </c>
      <c r="L287" s="25"/>
      <c r="M287" s="130" t="s">
        <v>1</v>
      </c>
      <c r="N287" s="131" t="s">
        <v>39</v>
      </c>
      <c r="O287" s="132">
        <v>0</v>
      </c>
      <c r="P287" s="132">
        <f>O287*H287</f>
        <v>0</v>
      </c>
      <c r="Q287" s="132">
        <v>0</v>
      </c>
      <c r="R287" s="132">
        <f>Q287*H287</f>
        <v>0</v>
      </c>
      <c r="S287" s="132">
        <v>0</v>
      </c>
      <c r="T287" s="133">
        <f>S287*H287</f>
        <v>0</v>
      </c>
      <c r="AR287" s="134" t="s">
        <v>133</v>
      </c>
      <c r="AT287" s="134" t="s">
        <v>128</v>
      </c>
      <c r="AU287" s="134" t="s">
        <v>84</v>
      </c>
      <c r="AY287" s="13" t="s">
        <v>125</v>
      </c>
      <c r="BE287" s="135">
        <f>IF(N287="základní",J287,0)</f>
        <v>29000</v>
      </c>
      <c r="BF287" s="135">
        <f>IF(N287="snížená",J287,0)</f>
        <v>0</v>
      </c>
      <c r="BG287" s="135">
        <f>IF(N287="zákl. přenesená",J287,0)</f>
        <v>0</v>
      </c>
      <c r="BH287" s="135">
        <f>IF(N287="sníž. přenesená",J287,0)</f>
        <v>0</v>
      </c>
      <c r="BI287" s="135">
        <f>IF(N287="nulová",J287,0)</f>
        <v>0</v>
      </c>
      <c r="BJ287" s="13" t="s">
        <v>82</v>
      </c>
      <c r="BK287" s="135">
        <f>ROUND(I287*H287,2)</f>
        <v>29000</v>
      </c>
      <c r="BL287" s="13" t="s">
        <v>133</v>
      </c>
      <c r="BM287" s="134" t="s">
        <v>456</v>
      </c>
    </row>
    <row r="288" spans="2:65" s="1" customFormat="1" ht="28.8">
      <c r="B288" s="25"/>
      <c r="D288" s="136" t="s">
        <v>134</v>
      </c>
      <c r="F288" s="137" t="s">
        <v>457</v>
      </c>
      <c r="L288" s="25"/>
      <c r="M288" s="138"/>
      <c r="T288" s="49"/>
      <c r="AT288" s="13" t="s">
        <v>134</v>
      </c>
      <c r="AU288" s="13" t="s">
        <v>84</v>
      </c>
    </row>
    <row r="289" spans="2:65" s="1" customFormat="1" ht="19.2">
      <c r="B289" s="25"/>
      <c r="D289" s="136" t="s">
        <v>136</v>
      </c>
      <c r="F289" s="139" t="s">
        <v>137</v>
      </c>
      <c r="L289" s="25"/>
      <c r="M289" s="138"/>
      <c r="T289" s="49"/>
      <c r="AT289" s="13" t="s">
        <v>136</v>
      </c>
      <c r="AU289" s="13" t="s">
        <v>84</v>
      </c>
    </row>
    <row r="290" spans="2:65" s="1" customFormat="1" ht="16.5" customHeight="1">
      <c r="B290" s="25"/>
      <c r="C290" s="124" t="s">
        <v>458</v>
      </c>
      <c r="D290" s="124" t="s">
        <v>128</v>
      </c>
      <c r="E290" s="125" t="s">
        <v>459</v>
      </c>
      <c r="F290" s="126" t="s">
        <v>460</v>
      </c>
      <c r="G290" s="127" t="s">
        <v>177</v>
      </c>
      <c r="H290" s="128">
        <v>80</v>
      </c>
      <c r="I290" s="129">
        <v>810</v>
      </c>
      <c r="J290" s="129">
        <f>ROUND(I290*H290,2)</f>
        <v>64800</v>
      </c>
      <c r="K290" s="126" t="s">
        <v>132</v>
      </c>
      <c r="L290" s="25"/>
      <c r="M290" s="130" t="s">
        <v>1</v>
      </c>
      <c r="N290" s="131" t="s">
        <v>39</v>
      </c>
      <c r="O290" s="132">
        <v>0</v>
      </c>
      <c r="P290" s="132">
        <f>O290*H290</f>
        <v>0</v>
      </c>
      <c r="Q290" s="132">
        <v>0</v>
      </c>
      <c r="R290" s="132">
        <f>Q290*H290</f>
        <v>0</v>
      </c>
      <c r="S290" s="132">
        <v>0</v>
      </c>
      <c r="T290" s="133">
        <f>S290*H290</f>
        <v>0</v>
      </c>
      <c r="AR290" s="134" t="s">
        <v>133</v>
      </c>
      <c r="AT290" s="134" t="s">
        <v>128</v>
      </c>
      <c r="AU290" s="134" t="s">
        <v>84</v>
      </c>
      <c r="AY290" s="13" t="s">
        <v>125</v>
      </c>
      <c r="BE290" s="135">
        <f>IF(N290="základní",J290,0)</f>
        <v>64800</v>
      </c>
      <c r="BF290" s="135">
        <f>IF(N290="snížená",J290,0)</f>
        <v>0</v>
      </c>
      <c r="BG290" s="135">
        <f>IF(N290="zákl. přenesená",J290,0)</f>
        <v>0</v>
      </c>
      <c r="BH290" s="135">
        <f>IF(N290="sníž. přenesená",J290,0)</f>
        <v>0</v>
      </c>
      <c r="BI290" s="135">
        <f>IF(N290="nulová",J290,0)</f>
        <v>0</v>
      </c>
      <c r="BJ290" s="13" t="s">
        <v>82</v>
      </c>
      <c r="BK290" s="135">
        <f>ROUND(I290*H290,2)</f>
        <v>64800</v>
      </c>
      <c r="BL290" s="13" t="s">
        <v>133</v>
      </c>
      <c r="BM290" s="134" t="s">
        <v>461</v>
      </c>
    </row>
    <row r="291" spans="2:65" s="1" customFormat="1" ht="28.8">
      <c r="B291" s="25"/>
      <c r="D291" s="136" t="s">
        <v>134</v>
      </c>
      <c r="F291" s="137" t="s">
        <v>462</v>
      </c>
      <c r="L291" s="25"/>
      <c r="M291" s="138"/>
      <c r="T291" s="49"/>
      <c r="AT291" s="13" t="s">
        <v>134</v>
      </c>
      <c r="AU291" s="13" t="s">
        <v>84</v>
      </c>
    </row>
    <row r="292" spans="2:65" s="1" customFormat="1" ht="16.5" customHeight="1">
      <c r="B292" s="25"/>
      <c r="C292" s="124" t="s">
        <v>300</v>
      </c>
      <c r="D292" s="124" t="s">
        <v>128</v>
      </c>
      <c r="E292" s="125" t="s">
        <v>463</v>
      </c>
      <c r="F292" s="126" t="s">
        <v>464</v>
      </c>
      <c r="G292" s="127" t="s">
        <v>177</v>
      </c>
      <c r="H292" s="128">
        <v>20</v>
      </c>
      <c r="I292" s="129">
        <v>894</v>
      </c>
      <c r="J292" s="129">
        <f>ROUND(I292*H292,2)</f>
        <v>17880</v>
      </c>
      <c r="K292" s="126" t="s">
        <v>132</v>
      </c>
      <c r="L292" s="25"/>
      <c r="M292" s="130" t="s">
        <v>1</v>
      </c>
      <c r="N292" s="131" t="s">
        <v>39</v>
      </c>
      <c r="O292" s="132">
        <v>0</v>
      </c>
      <c r="P292" s="132">
        <f>O292*H292</f>
        <v>0</v>
      </c>
      <c r="Q292" s="132">
        <v>0</v>
      </c>
      <c r="R292" s="132">
        <f>Q292*H292</f>
        <v>0</v>
      </c>
      <c r="S292" s="132">
        <v>0</v>
      </c>
      <c r="T292" s="133">
        <f>S292*H292</f>
        <v>0</v>
      </c>
      <c r="AR292" s="134" t="s">
        <v>133</v>
      </c>
      <c r="AT292" s="134" t="s">
        <v>128</v>
      </c>
      <c r="AU292" s="134" t="s">
        <v>84</v>
      </c>
      <c r="AY292" s="13" t="s">
        <v>125</v>
      </c>
      <c r="BE292" s="135">
        <f>IF(N292="základní",J292,0)</f>
        <v>17880</v>
      </c>
      <c r="BF292" s="135">
        <f>IF(N292="snížená",J292,0)</f>
        <v>0</v>
      </c>
      <c r="BG292" s="135">
        <f>IF(N292="zákl. přenesená",J292,0)</f>
        <v>0</v>
      </c>
      <c r="BH292" s="135">
        <f>IF(N292="sníž. přenesená",J292,0)</f>
        <v>0</v>
      </c>
      <c r="BI292" s="135">
        <f>IF(N292="nulová",J292,0)</f>
        <v>0</v>
      </c>
      <c r="BJ292" s="13" t="s">
        <v>82</v>
      </c>
      <c r="BK292" s="135">
        <f>ROUND(I292*H292,2)</f>
        <v>17880</v>
      </c>
      <c r="BL292" s="13" t="s">
        <v>133</v>
      </c>
      <c r="BM292" s="134" t="s">
        <v>465</v>
      </c>
    </row>
    <row r="293" spans="2:65" s="1" customFormat="1" ht="28.8">
      <c r="B293" s="25"/>
      <c r="D293" s="136" t="s">
        <v>134</v>
      </c>
      <c r="F293" s="137" t="s">
        <v>466</v>
      </c>
      <c r="L293" s="25"/>
      <c r="M293" s="138"/>
      <c r="T293" s="49"/>
      <c r="AT293" s="13" t="s">
        <v>134</v>
      </c>
      <c r="AU293" s="13" t="s">
        <v>84</v>
      </c>
    </row>
    <row r="294" spans="2:65" s="1" customFormat="1" ht="16.5" customHeight="1">
      <c r="B294" s="25"/>
      <c r="C294" s="124" t="s">
        <v>467</v>
      </c>
      <c r="D294" s="124" t="s">
        <v>128</v>
      </c>
      <c r="E294" s="125" t="s">
        <v>468</v>
      </c>
      <c r="F294" s="126" t="s">
        <v>469</v>
      </c>
      <c r="G294" s="127" t="s">
        <v>177</v>
      </c>
      <c r="H294" s="128">
        <v>4000</v>
      </c>
      <c r="I294" s="129">
        <v>664</v>
      </c>
      <c r="J294" s="129">
        <f>ROUND(I294*H294,2)</f>
        <v>2656000</v>
      </c>
      <c r="K294" s="126" t="s">
        <v>132</v>
      </c>
      <c r="L294" s="25"/>
      <c r="M294" s="130" t="s">
        <v>1</v>
      </c>
      <c r="N294" s="131" t="s">
        <v>39</v>
      </c>
      <c r="O294" s="132">
        <v>0</v>
      </c>
      <c r="P294" s="132">
        <f>O294*H294</f>
        <v>0</v>
      </c>
      <c r="Q294" s="132">
        <v>0</v>
      </c>
      <c r="R294" s="132">
        <f>Q294*H294</f>
        <v>0</v>
      </c>
      <c r="S294" s="132">
        <v>0</v>
      </c>
      <c r="T294" s="133">
        <f>S294*H294</f>
        <v>0</v>
      </c>
      <c r="AR294" s="134" t="s">
        <v>133</v>
      </c>
      <c r="AT294" s="134" t="s">
        <v>128</v>
      </c>
      <c r="AU294" s="134" t="s">
        <v>84</v>
      </c>
      <c r="AY294" s="13" t="s">
        <v>125</v>
      </c>
      <c r="BE294" s="135">
        <f>IF(N294="základní",J294,0)</f>
        <v>2656000</v>
      </c>
      <c r="BF294" s="135">
        <f>IF(N294="snížená",J294,0)</f>
        <v>0</v>
      </c>
      <c r="BG294" s="135">
        <f>IF(N294="zákl. přenesená",J294,0)</f>
        <v>0</v>
      </c>
      <c r="BH294" s="135">
        <f>IF(N294="sníž. přenesená",J294,0)</f>
        <v>0</v>
      </c>
      <c r="BI294" s="135">
        <f>IF(N294="nulová",J294,0)</f>
        <v>0</v>
      </c>
      <c r="BJ294" s="13" t="s">
        <v>82</v>
      </c>
      <c r="BK294" s="135">
        <f>ROUND(I294*H294,2)</f>
        <v>2656000</v>
      </c>
      <c r="BL294" s="13" t="s">
        <v>133</v>
      </c>
      <c r="BM294" s="134" t="s">
        <v>470</v>
      </c>
    </row>
    <row r="295" spans="2:65" s="1" customFormat="1" ht="28.8">
      <c r="B295" s="25"/>
      <c r="D295" s="136" t="s">
        <v>134</v>
      </c>
      <c r="F295" s="137" t="s">
        <v>471</v>
      </c>
      <c r="L295" s="25"/>
      <c r="M295" s="138"/>
      <c r="T295" s="49"/>
      <c r="AT295" s="13" t="s">
        <v>134</v>
      </c>
      <c r="AU295" s="13" t="s">
        <v>84</v>
      </c>
    </row>
    <row r="296" spans="2:65" s="1" customFormat="1" ht="16.5" customHeight="1">
      <c r="B296" s="25"/>
      <c r="C296" s="124" t="s">
        <v>305</v>
      </c>
      <c r="D296" s="124" t="s">
        <v>128</v>
      </c>
      <c r="E296" s="125" t="s">
        <v>472</v>
      </c>
      <c r="F296" s="126" t="s">
        <v>473</v>
      </c>
      <c r="G296" s="127" t="s">
        <v>177</v>
      </c>
      <c r="H296" s="128">
        <v>200</v>
      </c>
      <c r="I296" s="129">
        <v>701</v>
      </c>
      <c r="J296" s="129">
        <f>ROUND(I296*H296,2)</f>
        <v>140200</v>
      </c>
      <c r="K296" s="126" t="s">
        <v>132</v>
      </c>
      <c r="L296" s="25"/>
      <c r="M296" s="130" t="s">
        <v>1</v>
      </c>
      <c r="N296" s="131" t="s">
        <v>39</v>
      </c>
      <c r="O296" s="132">
        <v>0</v>
      </c>
      <c r="P296" s="132">
        <f>O296*H296</f>
        <v>0</v>
      </c>
      <c r="Q296" s="132">
        <v>0</v>
      </c>
      <c r="R296" s="132">
        <f>Q296*H296</f>
        <v>0</v>
      </c>
      <c r="S296" s="132">
        <v>0</v>
      </c>
      <c r="T296" s="133">
        <f>S296*H296</f>
        <v>0</v>
      </c>
      <c r="AR296" s="134" t="s">
        <v>133</v>
      </c>
      <c r="AT296" s="134" t="s">
        <v>128</v>
      </c>
      <c r="AU296" s="134" t="s">
        <v>84</v>
      </c>
      <c r="AY296" s="13" t="s">
        <v>125</v>
      </c>
      <c r="BE296" s="135">
        <f>IF(N296="základní",J296,0)</f>
        <v>140200</v>
      </c>
      <c r="BF296" s="135">
        <f>IF(N296="snížená",J296,0)</f>
        <v>0</v>
      </c>
      <c r="BG296" s="135">
        <f>IF(N296="zákl. přenesená",J296,0)</f>
        <v>0</v>
      </c>
      <c r="BH296" s="135">
        <f>IF(N296="sníž. přenesená",J296,0)</f>
        <v>0</v>
      </c>
      <c r="BI296" s="135">
        <f>IF(N296="nulová",J296,0)</f>
        <v>0</v>
      </c>
      <c r="BJ296" s="13" t="s">
        <v>82</v>
      </c>
      <c r="BK296" s="135">
        <f>ROUND(I296*H296,2)</f>
        <v>140200</v>
      </c>
      <c r="BL296" s="13" t="s">
        <v>133</v>
      </c>
      <c r="BM296" s="134" t="s">
        <v>474</v>
      </c>
    </row>
    <row r="297" spans="2:65" s="1" customFormat="1" ht="28.8">
      <c r="B297" s="25"/>
      <c r="D297" s="136" t="s">
        <v>134</v>
      </c>
      <c r="F297" s="137" t="s">
        <v>475</v>
      </c>
      <c r="L297" s="25"/>
      <c r="M297" s="138"/>
      <c r="T297" s="49"/>
      <c r="AT297" s="13" t="s">
        <v>134</v>
      </c>
      <c r="AU297" s="13" t="s">
        <v>84</v>
      </c>
    </row>
    <row r="298" spans="2:65" s="1" customFormat="1" ht="16.5" customHeight="1">
      <c r="B298" s="25"/>
      <c r="C298" s="124" t="s">
        <v>476</v>
      </c>
      <c r="D298" s="124" t="s">
        <v>128</v>
      </c>
      <c r="E298" s="125" t="s">
        <v>477</v>
      </c>
      <c r="F298" s="126" t="s">
        <v>478</v>
      </c>
      <c r="G298" s="127" t="s">
        <v>131</v>
      </c>
      <c r="H298" s="128">
        <v>1</v>
      </c>
      <c r="I298" s="129">
        <v>108500</v>
      </c>
      <c r="J298" s="129">
        <f>ROUND(I298*H298,2)</f>
        <v>108500</v>
      </c>
      <c r="K298" s="126" t="s">
        <v>132</v>
      </c>
      <c r="L298" s="25"/>
      <c r="M298" s="130" t="s">
        <v>1</v>
      </c>
      <c r="N298" s="131" t="s">
        <v>39</v>
      </c>
      <c r="O298" s="132">
        <v>0</v>
      </c>
      <c r="P298" s="132">
        <f>O298*H298</f>
        <v>0</v>
      </c>
      <c r="Q298" s="132">
        <v>0</v>
      </c>
      <c r="R298" s="132">
        <f>Q298*H298</f>
        <v>0</v>
      </c>
      <c r="S298" s="132">
        <v>0</v>
      </c>
      <c r="T298" s="133">
        <f>S298*H298</f>
        <v>0</v>
      </c>
      <c r="AR298" s="134" t="s">
        <v>133</v>
      </c>
      <c r="AT298" s="134" t="s">
        <v>128</v>
      </c>
      <c r="AU298" s="134" t="s">
        <v>84</v>
      </c>
      <c r="AY298" s="13" t="s">
        <v>125</v>
      </c>
      <c r="BE298" s="135">
        <f>IF(N298="základní",J298,0)</f>
        <v>108500</v>
      </c>
      <c r="BF298" s="135">
        <f>IF(N298="snížená",J298,0)</f>
        <v>0</v>
      </c>
      <c r="BG298" s="135">
        <f>IF(N298="zákl. přenesená",J298,0)</f>
        <v>0</v>
      </c>
      <c r="BH298" s="135">
        <f>IF(N298="sníž. přenesená",J298,0)</f>
        <v>0</v>
      </c>
      <c r="BI298" s="135">
        <f>IF(N298="nulová",J298,0)</f>
        <v>0</v>
      </c>
      <c r="BJ298" s="13" t="s">
        <v>82</v>
      </c>
      <c r="BK298" s="135">
        <f>ROUND(I298*H298,2)</f>
        <v>108500</v>
      </c>
      <c r="BL298" s="13" t="s">
        <v>133</v>
      </c>
      <c r="BM298" s="134" t="s">
        <v>479</v>
      </c>
    </row>
    <row r="299" spans="2:65" s="1" customFormat="1" ht="19.2">
      <c r="B299" s="25"/>
      <c r="D299" s="136" t="s">
        <v>134</v>
      </c>
      <c r="F299" s="137" t="s">
        <v>480</v>
      </c>
      <c r="L299" s="25"/>
      <c r="M299" s="138"/>
      <c r="T299" s="49"/>
      <c r="AT299" s="13" t="s">
        <v>134</v>
      </c>
      <c r="AU299" s="13" t="s">
        <v>84</v>
      </c>
    </row>
    <row r="300" spans="2:65" s="1" customFormat="1" ht="19.2">
      <c r="B300" s="25"/>
      <c r="D300" s="136" t="s">
        <v>136</v>
      </c>
      <c r="F300" s="139" t="s">
        <v>137</v>
      </c>
      <c r="L300" s="25"/>
      <c r="M300" s="138"/>
      <c r="T300" s="49"/>
      <c r="AT300" s="13" t="s">
        <v>136</v>
      </c>
      <c r="AU300" s="13" t="s">
        <v>84</v>
      </c>
    </row>
    <row r="301" spans="2:65" s="1" customFormat="1" ht="16.5" customHeight="1">
      <c r="B301" s="25"/>
      <c r="C301" s="124" t="s">
        <v>309</v>
      </c>
      <c r="D301" s="124" t="s">
        <v>128</v>
      </c>
      <c r="E301" s="125" t="s">
        <v>481</v>
      </c>
      <c r="F301" s="126" t="s">
        <v>482</v>
      </c>
      <c r="G301" s="127" t="s">
        <v>431</v>
      </c>
      <c r="H301" s="128">
        <v>1000</v>
      </c>
      <c r="I301" s="129">
        <v>62.9</v>
      </c>
      <c r="J301" s="129">
        <f>ROUND(I301*H301,2)</f>
        <v>62900</v>
      </c>
      <c r="K301" s="126" t="s">
        <v>132</v>
      </c>
      <c r="L301" s="25"/>
      <c r="M301" s="130" t="s">
        <v>1</v>
      </c>
      <c r="N301" s="131" t="s">
        <v>39</v>
      </c>
      <c r="O301" s="132">
        <v>0</v>
      </c>
      <c r="P301" s="132">
        <f>O301*H301</f>
        <v>0</v>
      </c>
      <c r="Q301" s="132">
        <v>0</v>
      </c>
      <c r="R301" s="132">
        <f>Q301*H301</f>
        <v>0</v>
      </c>
      <c r="S301" s="132">
        <v>0</v>
      </c>
      <c r="T301" s="133">
        <f>S301*H301</f>
        <v>0</v>
      </c>
      <c r="AR301" s="134" t="s">
        <v>133</v>
      </c>
      <c r="AT301" s="134" t="s">
        <v>128</v>
      </c>
      <c r="AU301" s="134" t="s">
        <v>84</v>
      </c>
      <c r="AY301" s="13" t="s">
        <v>125</v>
      </c>
      <c r="BE301" s="135">
        <f>IF(N301="základní",J301,0)</f>
        <v>62900</v>
      </c>
      <c r="BF301" s="135">
        <f>IF(N301="snížená",J301,0)</f>
        <v>0</v>
      </c>
      <c r="BG301" s="135">
        <f>IF(N301="zákl. přenesená",J301,0)</f>
        <v>0</v>
      </c>
      <c r="BH301" s="135">
        <f>IF(N301="sníž. přenesená",J301,0)</f>
        <v>0</v>
      </c>
      <c r="BI301" s="135">
        <f>IF(N301="nulová",J301,0)</f>
        <v>0</v>
      </c>
      <c r="BJ301" s="13" t="s">
        <v>82</v>
      </c>
      <c r="BK301" s="135">
        <f>ROUND(I301*H301,2)</f>
        <v>62900</v>
      </c>
      <c r="BL301" s="13" t="s">
        <v>133</v>
      </c>
      <c r="BM301" s="134" t="s">
        <v>483</v>
      </c>
    </row>
    <row r="302" spans="2:65" s="1" customFormat="1" ht="19.2">
      <c r="B302" s="25"/>
      <c r="D302" s="136" t="s">
        <v>134</v>
      </c>
      <c r="F302" s="137" t="s">
        <v>484</v>
      </c>
      <c r="L302" s="25"/>
      <c r="M302" s="138"/>
      <c r="T302" s="49"/>
      <c r="AT302" s="13" t="s">
        <v>134</v>
      </c>
      <c r="AU302" s="13" t="s">
        <v>84</v>
      </c>
    </row>
    <row r="303" spans="2:65" s="1" customFormat="1" ht="19.2">
      <c r="B303" s="25"/>
      <c r="D303" s="136" t="s">
        <v>136</v>
      </c>
      <c r="F303" s="139" t="s">
        <v>137</v>
      </c>
      <c r="L303" s="25"/>
      <c r="M303" s="138"/>
      <c r="T303" s="49"/>
      <c r="AT303" s="13" t="s">
        <v>136</v>
      </c>
      <c r="AU303" s="13" t="s">
        <v>84</v>
      </c>
    </row>
    <row r="304" spans="2:65" s="1" customFormat="1" ht="16.5" customHeight="1">
      <c r="B304" s="25"/>
      <c r="C304" s="124" t="s">
        <v>485</v>
      </c>
      <c r="D304" s="124" t="s">
        <v>128</v>
      </c>
      <c r="E304" s="125" t="s">
        <v>486</v>
      </c>
      <c r="F304" s="126" t="s">
        <v>487</v>
      </c>
      <c r="G304" s="127" t="s">
        <v>431</v>
      </c>
      <c r="H304" s="128">
        <v>150</v>
      </c>
      <c r="I304" s="129">
        <v>112</v>
      </c>
      <c r="J304" s="129">
        <f>ROUND(I304*H304,2)</f>
        <v>16800</v>
      </c>
      <c r="K304" s="126" t="s">
        <v>132</v>
      </c>
      <c r="L304" s="25"/>
      <c r="M304" s="130" t="s">
        <v>1</v>
      </c>
      <c r="N304" s="131" t="s">
        <v>39</v>
      </c>
      <c r="O304" s="132">
        <v>0</v>
      </c>
      <c r="P304" s="132">
        <f>O304*H304</f>
        <v>0</v>
      </c>
      <c r="Q304" s="132">
        <v>0</v>
      </c>
      <c r="R304" s="132">
        <f>Q304*H304</f>
        <v>0</v>
      </c>
      <c r="S304" s="132">
        <v>0</v>
      </c>
      <c r="T304" s="133">
        <f>S304*H304</f>
        <v>0</v>
      </c>
      <c r="AR304" s="134" t="s">
        <v>133</v>
      </c>
      <c r="AT304" s="134" t="s">
        <v>128</v>
      </c>
      <c r="AU304" s="134" t="s">
        <v>84</v>
      </c>
      <c r="AY304" s="13" t="s">
        <v>125</v>
      </c>
      <c r="BE304" s="135">
        <f>IF(N304="základní",J304,0)</f>
        <v>16800</v>
      </c>
      <c r="BF304" s="135">
        <f>IF(N304="snížená",J304,0)</f>
        <v>0</v>
      </c>
      <c r="BG304" s="135">
        <f>IF(N304="zákl. přenesená",J304,0)</f>
        <v>0</v>
      </c>
      <c r="BH304" s="135">
        <f>IF(N304="sníž. přenesená",J304,0)</f>
        <v>0</v>
      </c>
      <c r="BI304" s="135">
        <f>IF(N304="nulová",J304,0)</f>
        <v>0</v>
      </c>
      <c r="BJ304" s="13" t="s">
        <v>82</v>
      </c>
      <c r="BK304" s="135">
        <f>ROUND(I304*H304,2)</f>
        <v>16800</v>
      </c>
      <c r="BL304" s="13" t="s">
        <v>133</v>
      </c>
      <c r="BM304" s="134" t="s">
        <v>488</v>
      </c>
    </row>
    <row r="305" spans="2:65" s="1" customFormat="1" ht="19.2">
      <c r="B305" s="25"/>
      <c r="D305" s="136" t="s">
        <v>134</v>
      </c>
      <c r="F305" s="137" t="s">
        <v>489</v>
      </c>
      <c r="L305" s="25"/>
      <c r="M305" s="138"/>
      <c r="T305" s="49"/>
      <c r="AT305" s="13" t="s">
        <v>134</v>
      </c>
      <c r="AU305" s="13" t="s">
        <v>84</v>
      </c>
    </row>
    <row r="306" spans="2:65" s="1" customFormat="1" ht="19.2">
      <c r="B306" s="25"/>
      <c r="D306" s="136" t="s">
        <v>136</v>
      </c>
      <c r="F306" s="139" t="s">
        <v>444</v>
      </c>
      <c r="L306" s="25"/>
      <c r="M306" s="138"/>
      <c r="T306" s="49"/>
      <c r="AT306" s="13" t="s">
        <v>136</v>
      </c>
      <c r="AU306" s="13" t="s">
        <v>84</v>
      </c>
    </row>
    <row r="307" spans="2:65" s="1" customFormat="1" ht="16.5" customHeight="1">
      <c r="B307" s="25"/>
      <c r="C307" s="124" t="s">
        <v>314</v>
      </c>
      <c r="D307" s="124" t="s">
        <v>128</v>
      </c>
      <c r="E307" s="125" t="s">
        <v>490</v>
      </c>
      <c r="F307" s="126" t="s">
        <v>491</v>
      </c>
      <c r="G307" s="127" t="s">
        <v>205</v>
      </c>
      <c r="H307" s="128">
        <v>10</v>
      </c>
      <c r="I307" s="129">
        <v>2210</v>
      </c>
      <c r="J307" s="129">
        <f>ROUND(I307*H307,2)</f>
        <v>22100</v>
      </c>
      <c r="K307" s="126" t="s">
        <v>132</v>
      </c>
      <c r="L307" s="25"/>
      <c r="M307" s="130" t="s">
        <v>1</v>
      </c>
      <c r="N307" s="131" t="s">
        <v>39</v>
      </c>
      <c r="O307" s="132">
        <v>0</v>
      </c>
      <c r="P307" s="132">
        <f>O307*H307</f>
        <v>0</v>
      </c>
      <c r="Q307" s="132">
        <v>0</v>
      </c>
      <c r="R307" s="132">
        <f>Q307*H307</f>
        <v>0</v>
      </c>
      <c r="S307" s="132">
        <v>0</v>
      </c>
      <c r="T307" s="133">
        <f>S307*H307</f>
        <v>0</v>
      </c>
      <c r="AR307" s="134" t="s">
        <v>133</v>
      </c>
      <c r="AT307" s="134" t="s">
        <v>128</v>
      </c>
      <c r="AU307" s="134" t="s">
        <v>84</v>
      </c>
      <c r="AY307" s="13" t="s">
        <v>125</v>
      </c>
      <c r="BE307" s="135">
        <f>IF(N307="základní",J307,0)</f>
        <v>22100</v>
      </c>
      <c r="BF307" s="135">
        <f>IF(N307="snížená",J307,0)</f>
        <v>0</v>
      </c>
      <c r="BG307" s="135">
        <f>IF(N307="zákl. přenesená",J307,0)</f>
        <v>0</v>
      </c>
      <c r="BH307" s="135">
        <f>IF(N307="sníž. přenesená",J307,0)</f>
        <v>0</v>
      </c>
      <c r="BI307" s="135">
        <f>IF(N307="nulová",J307,0)</f>
        <v>0</v>
      </c>
      <c r="BJ307" s="13" t="s">
        <v>82</v>
      </c>
      <c r="BK307" s="135">
        <f>ROUND(I307*H307,2)</f>
        <v>22100</v>
      </c>
      <c r="BL307" s="13" t="s">
        <v>133</v>
      </c>
      <c r="BM307" s="134" t="s">
        <v>492</v>
      </c>
    </row>
    <row r="308" spans="2:65" s="1" customFormat="1" ht="19.2">
      <c r="B308" s="25"/>
      <c r="D308" s="136" t="s">
        <v>134</v>
      </c>
      <c r="F308" s="137" t="s">
        <v>493</v>
      </c>
      <c r="L308" s="25"/>
      <c r="M308" s="138"/>
      <c r="T308" s="49"/>
      <c r="AT308" s="13" t="s">
        <v>134</v>
      </c>
      <c r="AU308" s="13" t="s">
        <v>84</v>
      </c>
    </row>
    <row r="309" spans="2:65" s="1" customFormat="1" ht="16.5" customHeight="1">
      <c r="B309" s="25"/>
      <c r="C309" s="124" t="s">
        <v>494</v>
      </c>
      <c r="D309" s="124" t="s">
        <v>128</v>
      </c>
      <c r="E309" s="125" t="s">
        <v>495</v>
      </c>
      <c r="F309" s="126" t="s">
        <v>496</v>
      </c>
      <c r="G309" s="127" t="s">
        <v>205</v>
      </c>
      <c r="H309" s="128">
        <v>10</v>
      </c>
      <c r="I309" s="129">
        <v>2770</v>
      </c>
      <c r="J309" s="129">
        <f>ROUND(I309*H309,2)</f>
        <v>27700</v>
      </c>
      <c r="K309" s="126" t="s">
        <v>132</v>
      </c>
      <c r="L309" s="25"/>
      <c r="M309" s="130" t="s">
        <v>1</v>
      </c>
      <c r="N309" s="131" t="s">
        <v>39</v>
      </c>
      <c r="O309" s="132">
        <v>0</v>
      </c>
      <c r="P309" s="132">
        <f>O309*H309</f>
        <v>0</v>
      </c>
      <c r="Q309" s="132">
        <v>0</v>
      </c>
      <c r="R309" s="132">
        <f>Q309*H309</f>
        <v>0</v>
      </c>
      <c r="S309" s="132">
        <v>0</v>
      </c>
      <c r="T309" s="133">
        <f>S309*H309</f>
        <v>0</v>
      </c>
      <c r="AR309" s="134" t="s">
        <v>133</v>
      </c>
      <c r="AT309" s="134" t="s">
        <v>128</v>
      </c>
      <c r="AU309" s="134" t="s">
        <v>84</v>
      </c>
      <c r="AY309" s="13" t="s">
        <v>125</v>
      </c>
      <c r="BE309" s="135">
        <f>IF(N309="základní",J309,0)</f>
        <v>27700</v>
      </c>
      <c r="BF309" s="135">
        <f>IF(N309="snížená",J309,0)</f>
        <v>0</v>
      </c>
      <c r="BG309" s="135">
        <f>IF(N309="zákl. přenesená",J309,0)</f>
        <v>0</v>
      </c>
      <c r="BH309" s="135">
        <f>IF(N309="sníž. přenesená",J309,0)</f>
        <v>0</v>
      </c>
      <c r="BI309" s="135">
        <f>IF(N309="nulová",J309,0)</f>
        <v>0</v>
      </c>
      <c r="BJ309" s="13" t="s">
        <v>82</v>
      </c>
      <c r="BK309" s="135">
        <f>ROUND(I309*H309,2)</f>
        <v>27700</v>
      </c>
      <c r="BL309" s="13" t="s">
        <v>133</v>
      </c>
      <c r="BM309" s="134" t="s">
        <v>497</v>
      </c>
    </row>
    <row r="310" spans="2:65" s="1" customFormat="1" ht="19.2">
      <c r="B310" s="25"/>
      <c r="D310" s="136" t="s">
        <v>134</v>
      </c>
      <c r="F310" s="137" t="s">
        <v>498</v>
      </c>
      <c r="L310" s="25"/>
      <c r="M310" s="138"/>
      <c r="T310" s="49"/>
      <c r="AT310" s="13" t="s">
        <v>134</v>
      </c>
      <c r="AU310" s="13" t="s">
        <v>84</v>
      </c>
    </row>
    <row r="311" spans="2:65" s="1" customFormat="1" ht="16.5" customHeight="1">
      <c r="B311" s="25"/>
      <c r="C311" s="124" t="s">
        <v>318</v>
      </c>
      <c r="D311" s="124" t="s">
        <v>128</v>
      </c>
      <c r="E311" s="125" t="s">
        <v>499</v>
      </c>
      <c r="F311" s="126" t="s">
        <v>500</v>
      </c>
      <c r="G311" s="127" t="s">
        <v>146</v>
      </c>
      <c r="H311" s="128">
        <v>250</v>
      </c>
      <c r="I311" s="129">
        <v>1770</v>
      </c>
      <c r="J311" s="129">
        <f>ROUND(I311*H311,2)</f>
        <v>442500</v>
      </c>
      <c r="K311" s="126" t="s">
        <v>132</v>
      </c>
      <c r="L311" s="25"/>
      <c r="M311" s="130" t="s">
        <v>1</v>
      </c>
      <c r="N311" s="131" t="s">
        <v>39</v>
      </c>
      <c r="O311" s="132">
        <v>0</v>
      </c>
      <c r="P311" s="132">
        <f>O311*H311</f>
        <v>0</v>
      </c>
      <c r="Q311" s="132">
        <v>0</v>
      </c>
      <c r="R311" s="132">
        <f>Q311*H311</f>
        <v>0</v>
      </c>
      <c r="S311" s="132">
        <v>0</v>
      </c>
      <c r="T311" s="133">
        <f>S311*H311</f>
        <v>0</v>
      </c>
      <c r="AR311" s="134" t="s">
        <v>133</v>
      </c>
      <c r="AT311" s="134" t="s">
        <v>128</v>
      </c>
      <c r="AU311" s="134" t="s">
        <v>84</v>
      </c>
      <c r="AY311" s="13" t="s">
        <v>125</v>
      </c>
      <c r="BE311" s="135">
        <f>IF(N311="základní",J311,0)</f>
        <v>442500</v>
      </c>
      <c r="BF311" s="135">
        <f>IF(N311="snížená",J311,0)</f>
        <v>0</v>
      </c>
      <c r="BG311" s="135">
        <f>IF(N311="zákl. přenesená",J311,0)</f>
        <v>0</v>
      </c>
      <c r="BH311" s="135">
        <f>IF(N311="sníž. přenesená",J311,0)</f>
        <v>0</v>
      </c>
      <c r="BI311" s="135">
        <f>IF(N311="nulová",J311,0)</f>
        <v>0</v>
      </c>
      <c r="BJ311" s="13" t="s">
        <v>82</v>
      </c>
      <c r="BK311" s="135">
        <f>ROUND(I311*H311,2)</f>
        <v>442500</v>
      </c>
      <c r="BL311" s="13" t="s">
        <v>133</v>
      </c>
      <c r="BM311" s="134" t="s">
        <v>501</v>
      </c>
    </row>
    <row r="312" spans="2:65" s="1" customFormat="1" ht="57.6">
      <c r="B312" s="25"/>
      <c r="D312" s="136" t="s">
        <v>134</v>
      </c>
      <c r="F312" s="137" t="s">
        <v>502</v>
      </c>
      <c r="L312" s="25"/>
      <c r="M312" s="138"/>
      <c r="T312" s="49"/>
      <c r="AT312" s="13" t="s">
        <v>134</v>
      </c>
      <c r="AU312" s="13" t="s">
        <v>84</v>
      </c>
    </row>
    <row r="313" spans="2:65" s="1" customFormat="1" ht="19.2">
      <c r="B313" s="25"/>
      <c r="D313" s="136" t="s">
        <v>136</v>
      </c>
      <c r="F313" s="139" t="s">
        <v>503</v>
      </c>
      <c r="L313" s="25"/>
      <c r="M313" s="138"/>
      <c r="T313" s="49"/>
      <c r="AT313" s="13" t="s">
        <v>136</v>
      </c>
      <c r="AU313" s="13" t="s">
        <v>84</v>
      </c>
    </row>
    <row r="314" spans="2:65" s="1" customFormat="1" ht="16.5" customHeight="1">
      <c r="B314" s="25"/>
      <c r="C314" s="124" t="s">
        <v>504</v>
      </c>
      <c r="D314" s="124" t="s">
        <v>128</v>
      </c>
      <c r="E314" s="125" t="s">
        <v>505</v>
      </c>
      <c r="F314" s="126" t="s">
        <v>506</v>
      </c>
      <c r="G314" s="127" t="s">
        <v>146</v>
      </c>
      <c r="H314" s="128">
        <v>150</v>
      </c>
      <c r="I314" s="129">
        <v>1660</v>
      </c>
      <c r="J314" s="129">
        <f>ROUND(I314*H314,2)</f>
        <v>249000</v>
      </c>
      <c r="K314" s="126" t="s">
        <v>132</v>
      </c>
      <c r="L314" s="25"/>
      <c r="M314" s="130" t="s">
        <v>1</v>
      </c>
      <c r="N314" s="131" t="s">
        <v>39</v>
      </c>
      <c r="O314" s="132">
        <v>0</v>
      </c>
      <c r="P314" s="132">
        <f>O314*H314</f>
        <v>0</v>
      </c>
      <c r="Q314" s="132">
        <v>0</v>
      </c>
      <c r="R314" s="132">
        <f>Q314*H314</f>
        <v>0</v>
      </c>
      <c r="S314" s="132">
        <v>0</v>
      </c>
      <c r="T314" s="133">
        <f>S314*H314</f>
        <v>0</v>
      </c>
      <c r="AR314" s="134" t="s">
        <v>133</v>
      </c>
      <c r="AT314" s="134" t="s">
        <v>128</v>
      </c>
      <c r="AU314" s="134" t="s">
        <v>84</v>
      </c>
      <c r="AY314" s="13" t="s">
        <v>125</v>
      </c>
      <c r="BE314" s="135">
        <f>IF(N314="základní",J314,0)</f>
        <v>249000</v>
      </c>
      <c r="BF314" s="135">
        <f>IF(N314="snížená",J314,0)</f>
        <v>0</v>
      </c>
      <c r="BG314" s="135">
        <f>IF(N314="zákl. přenesená",J314,0)</f>
        <v>0</v>
      </c>
      <c r="BH314" s="135">
        <f>IF(N314="sníž. přenesená",J314,0)</f>
        <v>0</v>
      </c>
      <c r="BI314" s="135">
        <f>IF(N314="nulová",J314,0)</f>
        <v>0</v>
      </c>
      <c r="BJ314" s="13" t="s">
        <v>82</v>
      </c>
      <c r="BK314" s="135">
        <f>ROUND(I314*H314,2)</f>
        <v>249000</v>
      </c>
      <c r="BL314" s="13" t="s">
        <v>133</v>
      </c>
      <c r="BM314" s="134" t="s">
        <v>507</v>
      </c>
    </row>
    <row r="315" spans="2:65" s="1" customFormat="1" ht="57.6">
      <c r="B315" s="25"/>
      <c r="D315" s="136" t="s">
        <v>134</v>
      </c>
      <c r="F315" s="137" t="s">
        <v>508</v>
      </c>
      <c r="L315" s="25"/>
      <c r="M315" s="138"/>
      <c r="T315" s="49"/>
      <c r="AT315" s="13" t="s">
        <v>134</v>
      </c>
      <c r="AU315" s="13" t="s">
        <v>84</v>
      </c>
    </row>
    <row r="316" spans="2:65" s="1" customFormat="1" ht="19.2">
      <c r="B316" s="25"/>
      <c r="D316" s="136" t="s">
        <v>136</v>
      </c>
      <c r="F316" s="139" t="s">
        <v>503</v>
      </c>
      <c r="L316" s="25"/>
      <c r="M316" s="138"/>
      <c r="T316" s="49"/>
      <c r="AT316" s="13" t="s">
        <v>136</v>
      </c>
      <c r="AU316" s="13" t="s">
        <v>84</v>
      </c>
    </row>
    <row r="317" spans="2:65" s="1" customFormat="1" ht="16.5" customHeight="1">
      <c r="B317" s="25"/>
      <c r="C317" s="124" t="s">
        <v>323</v>
      </c>
      <c r="D317" s="124" t="s">
        <v>128</v>
      </c>
      <c r="E317" s="125" t="s">
        <v>509</v>
      </c>
      <c r="F317" s="126" t="s">
        <v>510</v>
      </c>
      <c r="G317" s="127" t="s">
        <v>146</v>
      </c>
      <c r="H317" s="128">
        <v>50</v>
      </c>
      <c r="I317" s="129">
        <v>2470</v>
      </c>
      <c r="J317" s="129">
        <f>ROUND(I317*H317,2)</f>
        <v>123500</v>
      </c>
      <c r="K317" s="126" t="s">
        <v>132</v>
      </c>
      <c r="L317" s="25"/>
      <c r="M317" s="130" t="s">
        <v>1</v>
      </c>
      <c r="N317" s="131" t="s">
        <v>39</v>
      </c>
      <c r="O317" s="132">
        <v>0</v>
      </c>
      <c r="P317" s="132">
        <f>O317*H317</f>
        <v>0</v>
      </c>
      <c r="Q317" s="132">
        <v>0</v>
      </c>
      <c r="R317" s="132">
        <f>Q317*H317</f>
        <v>0</v>
      </c>
      <c r="S317" s="132">
        <v>0</v>
      </c>
      <c r="T317" s="133">
        <f>S317*H317</f>
        <v>0</v>
      </c>
      <c r="AR317" s="134" t="s">
        <v>133</v>
      </c>
      <c r="AT317" s="134" t="s">
        <v>128</v>
      </c>
      <c r="AU317" s="134" t="s">
        <v>84</v>
      </c>
      <c r="AY317" s="13" t="s">
        <v>125</v>
      </c>
      <c r="BE317" s="135">
        <f>IF(N317="základní",J317,0)</f>
        <v>123500</v>
      </c>
      <c r="BF317" s="135">
        <f>IF(N317="snížená",J317,0)</f>
        <v>0</v>
      </c>
      <c r="BG317" s="135">
        <f>IF(N317="zákl. přenesená",J317,0)</f>
        <v>0</v>
      </c>
      <c r="BH317" s="135">
        <f>IF(N317="sníž. přenesená",J317,0)</f>
        <v>0</v>
      </c>
      <c r="BI317" s="135">
        <f>IF(N317="nulová",J317,0)</f>
        <v>0</v>
      </c>
      <c r="BJ317" s="13" t="s">
        <v>82</v>
      </c>
      <c r="BK317" s="135">
        <f>ROUND(I317*H317,2)</f>
        <v>123500</v>
      </c>
      <c r="BL317" s="13" t="s">
        <v>133</v>
      </c>
      <c r="BM317" s="134" t="s">
        <v>511</v>
      </c>
    </row>
    <row r="318" spans="2:65" s="1" customFormat="1" ht="57.6">
      <c r="B318" s="25"/>
      <c r="D318" s="136" t="s">
        <v>134</v>
      </c>
      <c r="F318" s="137" t="s">
        <v>512</v>
      </c>
      <c r="L318" s="25"/>
      <c r="M318" s="138"/>
      <c r="T318" s="49"/>
      <c r="AT318" s="13" t="s">
        <v>134</v>
      </c>
      <c r="AU318" s="13" t="s">
        <v>84</v>
      </c>
    </row>
    <row r="319" spans="2:65" s="1" customFormat="1" ht="19.2">
      <c r="B319" s="25"/>
      <c r="D319" s="136" t="s">
        <v>136</v>
      </c>
      <c r="F319" s="139" t="s">
        <v>503</v>
      </c>
      <c r="L319" s="25"/>
      <c r="M319" s="138"/>
      <c r="T319" s="49"/>
      <c r="AT319" s="13" t="s">
        <v>136</v>
      </c>
      <c r="AU319" s="13" t="s">
        <v>84</v>
      </c>
    </row>
    <row r="320" spans="2:65" s="1" customFormat="1" ht="16.5" customHeight="1">
      <c r="B320" s="25"/>
      <c r="C320" s="124" t="s">
        <v>513</v>
      </c>
      <c r="D320" s="124" t="s">
        <v>128</v>
      </c>
      <c r="E320" s="125" t="s">
        <v>514</v>
      </c>
      <c r="F320" s="126" t="s">
        <v>515</v>
      </c>
      <c r="G320" s="127" t="s">
        <v>146</v>
      </c>
      <c r="H320" s="128">
        <v>150</v>
      </c>
      <c r="I320" s="129">
        <v>1890</v>
      </c>
      <c r="J320" s="129">
        <f>ROUND(I320*H320,2)</f>
        <v>283500</v>
      </c>
      <c r="K320" s="126" t="s">
        <v>132</v>
      </c>
      <c r="L320" s="25"/>
      <c r="M320" s="130" t="s">
        <v>1</v>
      </c>
      <c r="N320" s="131" t="s">
        <v>39</v>
      </c>
      <c r="O320" s="132">
        <v>0</v>
      </c>
      <c r="P320" s="132">
        <f>O320*H320</f>
        <v>0</v>
      </c>
      <c r="Q320" s="132">
        <v>0</v>
      </c>
      <c r="R320" s="132">
        <f>Q320*H320</f>
        <v>0</v>
      </c>
      <c r="S320" s="132">
        <v>0</v>
      </c>
      <c r="T320" s="133">
        <f>S320*H320</f>
        <v>0</v>
      </c>
      <c r="AR320" s="134" t="s">
        <v>133</v>
      </c>
      <c r="AT320" s="134" t="s">
        <v>128</v>
      </c>
      <c r="AU320" s="134" t="s">
        <v>84</v>
      </c>
      <c r="AY320" s="13" t="s">
        <v>125</v>
      </c>
      <c r="BE320" s="135">
        <f>IF(N320="základní",J320,0)</f>
        <v>283500</v>
      </c>
      <c r="BF320" s="135">
        <f>IF(N320="snížená",J320,0)</f>
        <v>0</v>
      </c>
      <c r="BG320" s="135">
        <f>IF(N320="zákl. přenesená",J320,0)</f>
        <v>0</v>
      </c>
      <c r="BH320" s="135">
        <f>IF(N320="sníž. přenesená",J320,0)</f>
        <v>0</v>
      </c>
      <c r="BI320" s="135">
        <f>IF(N320="nulová",J320,0)</f>
        <v>0</v>
      </c>
      <c r="BJ320" s="13" t="s">
        <v>82</v>
      </c>
      <c r="BK320" s="135">
        <f>ROUND(I320*H320,2)</f>
        <v>283500</v>
      </c>
      <c r="BL320" s="13" t="s">
        <v>133</v>
      </c>
      <c r="BM320" s="134" t="s">
        <v>516</v>
      </c>
    </row>
    <row r="321" spans="2:65" s="1" customFormat="1" ht="57.6">
      <c r="B321" s="25"/>
      <c r="D321" s="136" t="s">
        <v>134</v>
      </c>
      <c r="F321" s="137" t="s">
        <v>517</v>
      </c>
      <c r="L321" s="25"/>
      <c r="M321" s="138"/>
      <c r="T321" s="49"/>
      <c r="AT321" s="13" t="s">
        <v>134</v>
      </c>
      <c r="AU321" s="13" t="s">
        <v>84</v>
      </c>
    </row>
    <row r="322" spans="2:65" s="1" customFormat="1" ht="19.2">
      <c r="B322" s="25"/>
      <c r="D322" s="136" t="s">
        <v>136</v>
      </c>
      <c r="F322" s="139" t="s">
        <v>503</v>
      </c>
      <c r="L322" s="25"/>
      <c r="M322" s="138"/>
      <c r="T322" s="49"/>
      <c r="AT322" s="13" t="s">
        <v>136</v>
      </c>
      <c r="AU322" s="13" t="s">
        <v>84</v>
      </c>
    </row>
    <row r="323" spans="2:65" s="1" customFormat="1" ht="16.5" customHeight="1">
      <c r="B323" s="25"/>
      <c r="C323" s="124" t="s">
        <v>327</v>
      </c>
      <c r="D323" s="124" t="s">
        <v>128</v>
      </c>
      <c r="E323" s="125" t="s">
        <v>518</v>
      </c>
      <c r="F323" s="126" t="s">
        <v>519</v>
      </c>
      <c r="G323" s="127" t="s">
        <v>146</v>
      </c>
      <c r="H323" s="128">
        <v>50</v>
      </c>
      <c r="I323" s="129">
        <v>1750</v>
      </c>
      <c r="J323" s="129">
        <f>ROUND(I323*H323,2)</f>
        <v>87500</v>
      </c>
      <c r="K323" s="126" t="s">
        <v>132</v>
      </c>
      <c r="L323" s="25"/>
      <c r="M323" s="130" t="s">
        <v>1</v>
      </c>
      <c r="N323" s="131" t="s">
        <v>39</v>
      </c>
      <c r="O323" s="132">
        <v>0</v>
      </c>
      <c r="P323" s="132">
        <f>O323*H323</f>
        <v>0</v>
      </c>
      <c r="Q323" s="132">
        <v>0</v>
      </c>
      <c r="R323" s="132">
        <f>Q323*H323</f>
        <v>0</v>
      </c>
      <c r="S323" s="132">
        <v>0</v>
      </c>
      <c r="T323" s="133">
        <f>S323*H323</f>
        <v>0</v>
      </c>
      <c r="AR323" s="134" t="s">
        <v>133</v>
      </c>
      <c r="AT323" s="134" t="s">
        <v>128</v>
      </c>
      <c r="AU323" s="134" t="s">
        <v>84</v>
      </c>
      <c r="AY323" s="13" t="s">
        <v>125</v>
      </c>
      <c r="BE323" s="135">
        <f>IF(N323="základní",J323,0)</f>
        <v>87500</v>
      </c>
      <c r="BF323" s="135">
        <f>IF(N323="snížená",J323,0)</f>
        <v>0</v>
      </c>
      <c r="BG323" s="135">
        <f>IF(N323="zákl. přenesená",J323,0)</f>
        <v>0</v>
      </c>
      <c r="BH323" s="135">
        <f>IF(N323="sníž. přenesená",J323,0)</f>
        <v>0</v>
      </c>
      <c r="BI323" s="135">
        <f>IF(N323="nulová",J323,0)</f>
        <v>0</v>
      </c>
      <c r="BJ323" s="13" t="s">
        <v>82</v>
      </c>
      <c r="BK323" s="135">
        <f>ROUND(I323*H323,2)</f>
        <v>87500</v>
      </c>
      <c r="BL323" s="13" t="s">
        <v>133</v>
      </c>
      <c r="BM323" s="134" t="s">
        <v>520</v>
      </c>
    </row>
    <row r="324" spans="2:65" s="1" customFormat="1" ht="57.6">
      <c r="B324" s="25"/>
      <c r="D324" s="136" t="s">
        <v>134</v>
      </c>
      <c r="F324" s="137" t="s">
        <v>521</v>
      </c>
      <c r="L324" s="25"/>
      <c r="M324" s="138"/>
      <c r="T324" s="49"/>
      <c r="AT324" s="13" t="s">
        <v>134</v>
      </c>
      <c r="AU324" s="13" t="s">
        <v>84</v>
      </c>
    </row>
    <row r="325" spans="2:65" s="1" customFormat="1" ht="19.2">
      <c r="B325" s="25"/>
      <c r="D325" s="136" t="s">
        <v>136</v>
      </c>
      <c r="F325" s="139" t="s">
        <v>503</v>
      </c>
      <c r="L325" s="25"/>
      <c r="M325" s="138"/>
      <c r="T325" s="49"/>
      <c r="AT325" s="13" t="s">
        <v>136</v>
      </c>
      <c r="AU325" s="13" t="s">
        <v>84</v>
      </c>
    </row>
    <row r="326" spans="2:65" s="1" customFormat="1" ht="16.5" customHeight="1">
      <c r="B326" s="25"/>
      <c r="C326" s="124" t="s">
        <v>522</v>
      </c>
      <c r="D326" s="124" t="s">
        <v>128</v>
      </c>
      <c r="E326" s="125" t="s">
        <v>523</v>
      </c>
      <c r="F326" s="126" t="s">
        <v>524</v>
      </c>
      <c r="G326" s="127" t="s">
        <v>146</v>
      </c>
      <c r="H326" s="128">
        <v>40</v>
      </c>
      <c r="I326" s="129">
        <v>1980</v>
      </c>
      <c r="J326" s="129">
        <f>ROUND(I326*H326,2)</f>
        <v>79200</v>
      </c>
      <c r="K326" s="126" t="s">
        <v>132</v>
      </c>
      <c r="L326" s="25"/>
      <c r="M326" s="130" t="s">
        <v>1</v>
      </c>
      <c r="N326" s="131" t="s">
        <v>39</v>
      </c>
      <c r="O326" s="132">
        <v>0</v>
      </c>
      <c r="P326" s="132">
        <f>O326*H326</f>
        <v>0</v>
      </c>
      <c r="Q326" s="132">
        <v>0</v>
      </c>
      <c r="R326" s="132">
        <f>Q326*H326</f>
        <v>0</v>
      </c>
      <c r="S326" s="132">
        <v>0</v>
      </c>
      <c r="T326" s="133">
        <f>S326*H326</f>
        <v>0</v>
      </c>
      <c r="AR326" s="134" t="s">
        <v>133</v>
      </c>
      <c r="AT326" s="134" t="s">
        <v>128</v>
      </c>
      <c r="AU326" s="134" t="s">
        <v>84</v>
      </c>
      <c r="AY326" s="13" t="s">
        <v>125</v>
      </c>
      <c r="BE326" s="135">
        <f>IF(N326="základní",J326,0)</f>
        <v>79200</v>
      </c>
      <c r="BF326" s="135">
        <f>IF(N326="snížená",J326,0)</f>
        <v>0</v>
      </c>
      <c r="BG326" s="135">
        <f>IF(N326="zákl. přenesená",J326,0)</f>
        <v>0</v>
      </c>
      <c r="BH326" s="135">
        <f>IF(N326="sníž. přenesená",J326,0)</f>
        <v>0</v>
      </c>
      <c r="BI326" s="135">
        <f>IF(N326="nulová",J326,0)</f>
        <v>0</v>
      </c>
      <c r="BJ326" s="13" t="s">
        <v>82</v>
      </c>
      <c r="BK326" s="135">
        <f>ROUND(I326*H326,2)</f>
        <v>79200</v>
      </c>
      <c r="BL326" s="13" t="s">
        <v>133</v>
      </c>
      <c r="BM326" s="134" t="s">
        <v>525</v>
      </c>
    </row>
    <row r="327" spans="2:65" s="1" customFormat="1" ht="57.6">
      <c r="B327" s="25"/>
      <c r="D327" s="136" t="s">
        <v>134</v>
      </c>
      <c r="F327" s="137" t="s">
        <v>526</v>
      </c>
      <c r="L327" s="25"/>
      <c r="M327" s="138"/>
      <c r="T327" s="49"/>
      <c r="AT327" s="13" t="s">
        <v>134</v>
      </c>
      <c r="AU327" s="13" t="s">
        <v>84</v>
      </c>
    </row>
    <row r="328" spans="2:65" s="1" customFormat="1" ht="19.2">
      <c r="B328" s="25"/>
      <c r="D328" s="136" t="s">
        <v>136</v>
      </c>
      <c r="F328" s="139" t="s">
        <v>503</v>
      </c>
      <c r="L328" s="25"/>
      <c r="M328" s="138"/>
      <c r="T328" s="49"/>
      <c r="AT328" s="13" t="s">
        <v>136</v>
      </c>
      <c r="AU328" s="13" t="s">
        <v>84</v>
      </c>
    </row>
    <row r="329" spans="2:65" s="1" customFormat="1" ht="16.5" customHeight="1">
      <c r="B329" s="25"/>
      <c r="C329" s="124" t="s">
        <v>332</v>
      </c>
      <c r="D329" s="124" t="s">
        <v>128</v>
      </c>
      <c r="E329" s="125" t="s">
        <v>527</v>
      </c>
      <c r="F329" s="126" t="s">
        <v>528</v>
      </c>
      <c r="G329" s="127" t="s">
        <v>146</v>
      </c>
      <c r="H329" s="128">
        <v>40</v>
      </c>
      <c r="I329" s="129">
        <v>2070</v>
      </c>
      <c r="J329" s="129">
        <f>ROUND(I329*H329,2)</f>
        <v>82800</v>
      </c>
      <c r="K329" s="126" t="s">
        <v>132</v>
      </c>
      <c r="L329" s="25"/>
      <c r="M329" s="130" t="s">
        <v>1</v>
      </c>
      <c r="N329" s="131" t="s">
        <v>39</v>
      </c>
      <c r="O329" s="132">
        <v>0</v>
      </c>
      <c r="P329" s="132">
        <f>O329*H329</f>
        <v>0</v>
      </c>
      <c r="Q329" s="132">
        <v>0</v>
      </c>
      <c r="R329" s="132">
        <f>Q329*H329</f>
        <v>0</v>
      </c>
      <c r="S329" s="132">
        <v>0</v>
      </c>
      <c r="T329" s="133">
        <f>S329*H329</f>
        <v>0</v>
      </c>
      <c r="AR329" s="134" t="s">
        <v>133</v>
      </c>
      <c r="AT329" s="134" t="s">
        <v>128</v>
      </c>
      <c r="AU329" s="134" t="s">
        <v>84</v>
      </c>
      <c r="AY329" s="13" t="s">
        <v>125</v>
      </c>
      <c r="BE329" s="135">
        <f>IF(N329="základní",J329,0)</f>
        <v>82800</v>
      </c>
      <c r="BF329" s="135">
        <f>IF(N329="snížená",J329,0)</f>
        <v>0</v>
      </c>
      <c r="BG329" s="135">
        <f>IF(N329="zákl. přenesená",J329,0)</f>
        <v>0</v>
      </c>
      <c r="BH329" s="135">
        <f>IF(N329="sníž. přenesená",J329,0)</f>
        <v>0</v>
      </c>
      <c r="BI329" s="135">
        <f>IF(N329="nulová",J329,0)</f>
        <v>0</v>
      </c>
      <c r="BJ329" s="13" t="s">
        <v>82</v>
      </c>
      <c r="BK329" s="135">
        <f>ROUND(I329*H329,2)</f>
        <v>82800</v>
      </c>
      <c r="BL329" s="13" t="s">
        <v>133</v>
      </c>
      <c r="BM329" s="134" t="s">
        <v>529</v>
      </c>
    </row>
    <row r="330" spans="2:65" s="1" customFormat="1" ht="57.6">
      <c r="B330" s="25"/>
      <c r="D330" s="136" t="s">
        <v>134</v>
      </c>
      <c r="F330" s="137" t="s">
        <v>530</v>
      </c>
      <c r="L330" s="25"/>
      <c r="M330" s="138"/>
      <c r="T330" s="49"/>
      <c r="AT330" s="13" t="s">
        <v>134</v>
      </c>
      <c r="AU330" s="13" t="s">
        <v>84</v>
      </c>
    </row>
    <row r="331" spans="2:65" s="1" customFormat="1" ht="19.2">
      <c r="B331" s="25"/>
      <c r="D331" s="136" t="s">
        <v>136</v>
      </c>
      <c r="F331" s="139" t="s">
        <v>503</v>
      </c>
      <c r="L331" s="25"/>
      <c r="M331" s="138"/>
      <c r="T331" s="49"/>
      <c r="AT331" s="13" t="s">
        <v>136</v>
      </c>
      <c r="AU331" s="13" t="s">
        <v>84</v>
      </c>
    </row>
    <row r="332" spans="2:65" s="1" customFormat="1" ht="16.5" customHeight="1">
      <c r="B332" s="25"/>
      <c r="C332" s="124" t="s">
        <v>531</v>
      </c>
      <c r="D332" s="124" t="s">
        <v>128</v>
      </c>
      <c r="E332" s="125" t="s">
        <v>532</v>
      </c>
      <c r="F332" s="126" t="s">
        <v>533</v>
      </c>
      <c r="G332" s="127" t="s">
        <v>146</v>
      </c>
      <c r="H332" s="128">
        <v>40</v>
      </c>
      <c r="I332" s="129">
        <v>2180</v>
      </c>
      <c r="J332" s="129">
        <f>ROUND(I332*H332,2)</f>
        <v>87200</v>
      </c>
      <c r="K332" s="126" t="s">
        <v>132</v>
      </c>
      <c r="L332" s="25"/>
      <c r="M332" s="130" t="s">
        <v>1</v>
      </c>
      <c r="N332" s="131" t="s">
        <v>39</v>
      </c>
      <c r="O332" s="132">
        <v>0</v>
      </c>
      <c r="P332" s="132">
        <f>O332*H332</f>
        <v>0</v>
      </c>
      <c r="Q332" s="132">
        <v>0</v>
      </c>
      <c r="R332" s="132">
        <f>Q332*H332</f>
        <v>0</v>
      </c>
      <c r="S332" s="132">
        <v>0</v>
      </c>
      <c r="T332" s="133">
        <f>S332*H332</f>
        <v>0</v>
      </c>
      <c r="AR332" s="134" t="s">
        <v>133</v>
      </c>
      <c r="AT332" s="134" t="s">
        <v>128</v>
      </c>
      <c r="AU332" s="134" t="s">
        <v>84</v>
      </c>
      <c r="AY332" s="13" t="s">
        <v>125</v>
      </c>
      <c r="BE332" s="135">
        <f>IF(N332="základní",J332,0)</f>
        <v>87200</v>
      </c>
      <c r="BF332" s="135">
        <f>IF(N332="snížená",J332,0)</f>
        <v>0</v>
      </c>
      <c r="BG332" s="135">
        <f>IF(N332="zákl. přenesená",J332,0)</f>
        <v>0</v>
      </c>
      <c r="BH332" s="135">
        <f>IF(N332="sníž. přenesená",J332,0)</f>
        <v>0</v>
      </c>
      <c r="BI332" s="135">
        <f>IF(N332="nulová",J332,0)</f>
        <v>0</v>
      </c>
      <c r="BJ332" s="13" t="s">
        <v>82</v>
      </c>
      <c r="BK332" s="135">
        <f>ROUND(I332*H332,2)</f>
        <v>87200</v>
      </c>
      <c r="BL332" s="13" t="s">
        <v>133</v>
      </c>
      <c r="BM332" s="134" t="s">
        <v>534</v>
      </c>
    </row>
    <row r="333" spans="2:65" s="1" customFormat="1" ht="57.6">
      <c r="B333" s="25"/>
      <c r="D333" s="136" t="s">
        <v>134</v>
      </c>
      <c r="F333" s="137" t="s">
        <v>535</v>
      </c>
      <c r="L333" s="25"/>
      <c r="M333" s="138"/>
      <c r="T333" s="49"/>
      <c r="AT333" s="13" t="s">
        <v>134</v>
      </c>
      <c r="AU333" s="13" t="s">
        <v>84</v>
      </c>
    </row>
    <row r="334" spans="2:65" s="1" customFormat="1" ht="19.2">
      <c r="B334" s="25"/>
      <c r="D334" s="136" t="s">
        <v>136</v>
      </c>
      <c r="F334" s="139" t="s">
        <v>503</v>
      </c>
      <c r="L334" s="25"/>
      <c r="M334" s="138"/>
      <c r="T334" s="49"/>
      <c r="AT334" s="13" t="s">
        <v>136</v>
      </c>
      <c r="AU334" s="13" t="s">
        <v>84</v>
      </c>
    </row>
    <row r="335" spans="2:65" s="1" customFormat="1" ht="16.5" customHeight="1">
      <c r="B335" s="25"/>
      <c r="C335" s="124" t="s">
        <v>336</v>
      </c>
      <c r="D335" s="124" t="s">
        <v>128</v>
      </c>
      <c r="E335" s="125" t="s">
        <v>536</v>
      </c>
      <c r="F335" s="126" t="s">
        <v>537</v>
      </c>
      <c r="G335" s="127" t="s">
        <v>146</v>
      </c>
      <c r="H335" s="128">
        <v>40</v>
      </c>
      <c r="I335" s="129">
        <v>3350</v>
      </c>
      <c r="J335" s="129">
        <f>ROUND(I335*H335,2)</f>
        <v>134000</v>
      </c>
      <c r="K335" s="126" t="s">
        <v>132</v>
      </c>
      <c r="L335" s="25"/>
      <c r="M335" s="130" t="s">
        <v>1</v>
      </c>
      <c r="N335" s="131" t="s">
        <v>39</v>
      </c>
      <c r="O335" s="132">
        <v>0</v>
      </c>
      <c r="P335" s="132">
        <f>O335*H335</f>
        <v>0</v>
      </c>
      <c r="Q335" s="132">
        <v>0</v>
      </c>
      <c r="R335" s="132">
        <f>Q335*H335</f>
        <v>0</v>
      </c>
      <c r="S335" s="132">
        <v>0</v>
      </c>
      <c r="T335" s="133">
        <f>S335*H335</f>
        <v>0</v>
      </c>
      <c r="AR335" s="134" t="s">
        <v>133</v>
      </c>
      <c r="AT335" s="134" t="s">
        <v>128</v>
      </c>
      <c r="AU335" s="134" t="s">
        <v>84</v>
      </c>
      <c r="AY335" s="13" t="s">
        <v>125</v>
      </c>
      <c r="BE335" s="135">
        <f>IF(N335="základní",J335,0)</f>
        <v>134000</v>
      </c>
      <c r="BF335" s="135">
        <f>IF(N335="snížená",J335,0)</f>
        <v>0</v>
      </c>
      <c r="BG335" s="135">
        <f>IF(N335="zákl. přenesená",J335,0)</f>
        <v>0</v>
      </c>
      <c r="BH335" s="135">
        <f>IF(N335="sníž. přenesená",J335,0)</f>
        <v>0</v>
      </c>
      <c r="BI335" s="135">
        <f>IF(N335="nulová",J335,0)</f>
        <v>0</v>
      </c>
      <c r="BJ335" s="13" t="s">
        <v>82</v>
      </c>
      <c r="BK335" s="135">
        <f>ROUND(I335*H335,2)</f>
        <v>134000</v>
      </c>
      <c r="BL335" s="13" t="s">
        <v>133</v>
      </c>
      <c r="BM335" s="134" t="s">
        <v>538</v>
      </c>
    </row>
    <row r="336" spans="2:65" s="1" customFormat="1" ht="57.6">
      <c r="B336" s="25"/>
      <c r="D336" s="136" t="s">
        <v>134</v>
      </c>
      <c r="F336" s="137" t="s">
        <v>539</v>
      </c>
      <c r="L336" s="25"/>
      <c r="M336" s="138"/>
      <c r="T336" s="49"/>
      <c r="AT336" s="13" t="s">
        <v>134</v>
      </c>
      <c r="AU336" s="13" t="s">
        <v>84</v>
      </c>
    </row>
    <row r="337" spans="2:65" s="1" customFormat="1" ht="19.2">
      <c r="B337" s="25"/>
      <c r="D337" s="136" t="s">
        <v>136</v>
      </c>
      <c r="F337" s="139" t="s">
        <v>503</v>
      </c>
      <c r="L337" s="25"/>
      <c r="M337" s="138"/>
      <c r="T337" s="49"/>
      <c r="AT337" s="13" t="s">
        <v>136</v>
      </c>
      <c r="AU337" s="13" t="s">
        <v>84</v>
      </c>
    </row>
    <row r="338" spans="2:65" s="1" customFormat="1" ht="21.75" customHeight="1">
      <c r="B338" s="25"/>
      <c r="C338" s="124" t="s">
        <v>540</v>
      </c>
      <c r="D338" s="124" t="s">
        <v>128</v>
      </c>
      <c r="E338" s="125" t="s">
        <v>541</v>
      </c>
      <c r="F338" s="126" t="s">
        <v>542</v>
      </c>
      <c r="G338" s="127" t="s">
        <v>146</v>
      </c>
      <c r="H338" s="128">
        <v>800</v>
      </c>
      <c r="I338" s="129">
        <v>1290</v>
      </c>
      <c r="J338" s="129">
        <f>ROUND(I338*H338,2)</f>
        <v>1032000</v>
      </c>
      <c r="K338" s="126" t="s">
        <v>132</v>
      </c>
      <c r="L338" s="25"/>
      <c r="M338" s="130" t="s">
        <v>1</v>
      </c>
      <c r="N338" s="131" t="s">
        <v>39</v>
      </c>
      <c r="O338" s="132">
        <v>0</v>
      </c>
      <c r="P338" s="132">
        <f>O338*H338</f>
        <v>0</v>
      </c>
      <c r="Q338" s="132">
        <v>0</v>
      </c>
      <c r="R338" s="132">
        <f>Q338*H338</f>
        <v>0</v>
      </c>
      <c r="S338" s="132">
        <v>0</v>
      </c>
      <c r="T338" s="133">
        <f>S338*H338</f>
        <v>0</v>
      </c>
      <c r="AR338" s="134" t="s">
        <v>133</v>
      </c>
      <c r="AT338" s="134" t="s">
        <v>128</v>
      </c>
      <c r="AU338" s="134" t="s">
        <v>84</v>
      </c>
      <c r="AY338" s="13" t="s">
        <v>125</v>
      </c>
      <c r="BE338" s="135">
        <f>IF(N338="základní",J338,0)</f>
        <v>1032000</v>
      </c>
      <c r="BF338" s="135">
        <f>IF(N338="snížená",J338,0)</f>
        <v>0</v>
      </c>
      <c r="BG338" s="135">
        <f>IF(N338="zákl. přenesená",J338,0)</f>
        <v>0</v>
      </c>
      <c r="BH338" s="135">
        <f>IF(N338="sníž. přenesená",J338,0)</f>
        <v>0</v>
      </c>
      <c r="BI338" s="135">
        <f>IF(N338="nulová",J338,0)</f>
        <v>0</v>
      </c>
      <c r="BJ338" s="13" t="s">
        <v>82</v>
      </c>
      <c r="BK338" s="135">
        <f>ROUND(I338*H338,2)</f>
        <v>1032000</v>
      </c>
      <c r="BL338" s="13" t="s">
        <v>133</v>
      </c>
      <c r="BM338" s="134" t="s">
        <v>543</v>
      </c>
    </row>
    <row r="339" spans="2:65" s="1" customFormat="1" ht="57.6">
      <c r="B339" s="25"/>
      <c r="D339" s="136" t="s">
        <v>134</v>
      </c>
      <c r="F339" s="137" t="s">
        <v>544</v>
      </c>
      <c r="L339" s="25"/>
      <c r="M339" s="138"/>
      <c r="T339" s="49"/>
      <c r="AT339" s="13" t="s">
        <v>134</v>
      </c>
      <c r="AU339" s="13" t="s">
        <v>84</v>
      </c>
    </row>
    <row r="340" spans="2:65" s="1" customFormat="1" ht="19.2">
      <c r="B340" s="25"/>
      <c r="D340" s="136" t="s">
        <v>136</v>
      </c>
      <c r="F340" s="139" t="s">
        <v>503</v>
      </c>
      <c r="L340" s="25"/>
      <c r="M340" s="138"/>
      <c r="T340" s="49"/>
      <c r="AT340" s="13" t="s">
        <v>136</v>
      </c>
      <c r="AU340" s="13" t="s">
        <v>84</v>
      </c>
    </row>
    <row r="341" spans="2:65" s="1" customFormat="1" ht="21.75" customHeight="1">
      <c r="B341" s="25"/>
      <c r="C341" s="124" t="s">
        <v>341</v>
      </c>
      <c r="D341" s="124" t="s">
        <v>128</v>
      </c>
      <c r="E341" s="125" t="s">
        <v>545</v>
      </c>
      <c r="F341" s="126" t="s">
        <v>546</v>
      </c>
      <c r="G341" s="127" t="s">
        <v>146</v>
      </c>
      <c r="H341" s="128">
        <v>400</v>
      </c>
      <c r="I341" s="129">
        <v>1220</v>
      </c>
      <c r="J341" s="129">
        <f>ROUND(I341*H341,2)</f>
        <v>488000</v>
      </c>
      <c r="K341" s="126" t="s">
        <v>132</v>
      </c>
      <c r="L341" s="25"/>
      <c r="M341" s="130" t="s">
        <v>1</v>
      </c>
      <c r="N341" s="131" t="s">
        <v>39</v>
      </c>
      <c r="O341" s="132">
        <v>0</v>
      </c>
      <c r="P341" s="132">
        <f>O341*H341</f>
        <v>0</v>
      </c>
      <c r="Q341" s="132">
        <v>0</v>
      </c>
      <c r="R341" s="132">
        <f>Q341*H341</f>
        <v>0</v>
      </c>
      <c r="S341" s="132">
        <v>0</v>
      </c>
      <c r="T341" s="133">
        <f>S341*H341</f>
        <v>0</v>
      </c>
      <c r="AR341" s="134" t="s">
        <v>133</v>
      </c>
      <c r="AT341" s="134" t="s">
        <v>128</v>
      </c>
      <c r="AU341" s="134" t="s">
        <v>84</v>
      </c>
      <c r="AY341" s="13" t="s">
        <v>125</v>
      </c>
      <c r="BE341" s="135">
        <f>IF(N341="základní",J341,0)</f>
        <v>488000</v>
      </c>
      <c r="BF341" s="135">
        <f>IF(N341="snížená",J341,0)</f>
        <v>0</v>
      </c>
      <c r="BG341" s="135">
        <f>IF(N341="zákl. přenesená",J341,0)</f>
        <v>0</v>
      </c>
      <c r="BH341" s="135">
        <f>IF(N341="sníž. přenesená",J341,0)</f>
        <v>0</v>
      </c>
      <c r="BI341" s="135">
        <f>IF(N341="nulová",J341,0)</f>
        <v>0</v>
      </c>
      <c r="BJ341" s="13" t="s">
        <v>82</v>
      </c>
      <c r="BK341" s="135">
        <f>ROUND(I341*H341,2)</f>
        <v>488000</v>
      </c>
      <c r="BL341" s="13" t="s">
        <v>133</v>
      </c>
      <c r="BM341" s="134" t="s">
        <v>547</v>
      </c>
    </row>
    <row r="342" spans="2:65" s="1" customFormat="1" ht="57.6">
      <c r="B342" s="25"/>
      <c r="D342" s="136" t="s">
        <v>134</v>
      </c>
      <c r="F342" s="137" t="s">
        <v>548</v>
      </c>
      <c r="L342" s="25"/>
      <c r="M342" s="138"/>
      <c r="T342" s="49"/>
      <c r="AT342" s="13" t="s">
        <v>134</v>
      </c>
      <c r="AU342" s="13" t="s">
        <v>84</v>
      </c>
    </row>
    <row r="343" spans="2:65" s="1" customFormat="1" ht="19.2">
      <c r="B343" s="25"/>
      <c r="D343" s="136" t="s">
        <v>136</v>
      </c>
      <c r="F343" s="139" t="s">
        <v>503</v>
      </c>
      <c r="L343" s="25"/>
      <c r="M343" s="138"/>
      <c r="T343" s="49"/>
      <c r="AT343" s="13" t="s">
        <v>136</v>
      </c>
      <c r="AU343" s="13" t="s">
        <v>84</v>
      </c>
    </row>
    <row r="344" spans="2:65" s="1" customFormat="1" ht="21.75" customHeight="1">
      <c r="B344" s="25"/>
      <c r="C344" s="124" t="s">
        <v>549</v>
      </c>
      <c r="D344" s="124" t="s">
        <v>128</v>
      </c>
      <c r="E344" s="125" t="s">
        <v>550</v>
      </c>
      <c r="F344" s="126" t="s">
        <v>551</v>
      </c>
      <c r="G344" s="127" t="s">
        <v>146</v>
      </c>
      <c r="H344" s="128">
        <v>300</v>
      </c>
      <c r="I344" s="129">
        <v>1290</v>
      </c>
      <c r="J344" s="129">
        <f>ROUND(I344*H344,2)</f>
        <v>387000</v>
      </c>
      <c r="K344" s="126" t="s">
        <v>132</v>
      </c>
      <c r="L344" s="25"/>
      <c r="M344" s="130" t="s">
        <v>1</v>
      </c>
      <c r="N344" s="131" t="s">
        <v>39</v>
      </c>
      <c r="O344" s="132">
        <v>0</v>
      </c>
      <c r="P344" s="132">
        <f>O344*H344</f>
        <v>0</v>
      </c>
      <c r="Q344" s="132">
        <v>0</v>
      </c>
      <c r="R344" s="132">
        <f>Q344*H344</f>
        <v>0</v>
      </c>
      <c r="S344" s="132">
        <v>0</v>
      </c>
      <c r="T344" s="133">
        <f>S344*H344</f>
        <v>0</v>
      </c>
      <c r="AR344" s="134" t="s">
        <v>133</v>
      </c>
      <c r="AT344" s="134" t="s">
        <v>128</v>
      </c>
      <c r="AU344" s="134" t="s">
        <v>84</v>
      </c>
      <c r="AY344" s="13" t="s">
        <v>125</v>
      </c>
      <c r="BE344" s="135">
        <f>IF(N344="základní",J344,0)</f>
        <v>387000</v>
      </c>
      <c r="BF344" s="135">
        <f>IF(N344="snížená",J344,0)</f>
        <v>0</v>
      </c>
      <c r="BG344" s="135">
        <f>IF(N344="zákl. přenesená",J344,0)</f>
        <v>0</v>
      </c>
      <c r="BH344" s="135">
        <f>IF(N344="sníž. přenesená",J344,0)</f>
        <v>0</v>
      </c>
      <c r="BI344" s="135">
        <f>IF(N344="nulová",J344,0)</f>
        <v>0</v>
      </c>
      <c r="BJ344" s="13" t="s">
        <v>82</v>
      </c>
      <c r="BK344" s="135">
        <f>ROUND(I344*H344,2)</f>
        <v>387000</v>
      </c>
      <c r="BL344" s="13" t="s">
        <v>133</v>
      </c>
      <c r="BM344" s="134" t="s">
        <v>552</v>
      </c>
    </row>
    <row r="345" spans="2:65" s="1" customFormat="1" ht="57.6">
      <c r="B345" s="25"/>
      <c r="D345" s="136" t="s">
        <v>134</v>
      </c>
      <c r="F345" s="137" t="s">
        <v>553</v>
      </c>
      <c r="L345" s="25"/>
      <c r="M345" s="138"/>
      <c r="T345" s="49"/>
      <c r="AT345" s="13" t="s">
        <v>134</v>
      </c>
      <c r="AU345" s="13" t="s">
        <v>84</v>
      </c>
    </row>
    <row r="346" spans="2:65" s="1" customFormat="1" ht="19.2">
      <c r="B346" s="25"/>
      <c r="D346" s="136" t="s">
        <v>136</v>
      </c>
      <c r="F346" s="139" t="s">
        <v>503</v>
      </c>
      <c r="L346" s="25"/>
      <c r="M346" s="138"/>
      <c r="T346" s="49"/>
      <c r="AT346" s="13" t="s">
        <v>136</v>
      </c>
      <c r="AU346" s="13" t="s">
        <v>84</v>
      </c>
    </row>
    <row r="347" spans="2:65" s="1" customFormat="1" ht="24.15" customHeight="1">
      <c r="B347" s="25"/>
      <c r="C347" s="124" t="s">
        <v>345</v>
      </c>
      <c r="D347" s="124" t="s">
        <v>128</v>
      </c>
      <c r="E347" s="125" t="s">
        <v>554</v>
      </c>
      <c r="F347" s="126" t="s">
        <v>555</v>
      </c>
      <c r="G347" s="127" t="s">
        <v>146</v>
      </c>
      <c r="H347" s="128">
        <v>250</v>
      </c>
      <c r="I347" s="129">
        <v>1370</v>
      </c>
      <c r="J347" s="129">
        <f>ROUND(I347*H347,2)</f>
        <v>342500</v>
      </c>
      <c r="K347" s="126" t="s">
        <v>132</v>
      </c>
      <c r="L347" s="25"/>
      <c r="M347" s="130" t="s">
        <v>1</v>
      </c>
      <c r="N347" s="131" t="s">
        <v>39</v>
      </c>
      <c r="O347" s="132">
        <v>0</v>
      </c>
      <c r="P347" s="132">
        <f>O347*H347</f>
        <v>0</v>
      </c>
      <c r="Q347" s="132">
        <v>0</v>
      </c>
      <c r="R347" s="132">
        <f>Q347*H347</f>
        <v>0</v>
      </c>
      <c r="S347" s="132">
        <v>0</v>
      </c>
      <c r="T347" s="133">
        <f>S347*H347</f>
        <v>0</v>
      </c>
      <c r="AR347" s="134" t="s">
        <v>133</v>
      </c>
      <c r="AT347" s="134" t="s">
        <v>128</v>
      </c>
      <c r="AU347" s="134" t="s">
        <v>84</v>
      </c>
      <c r="AY347" s="13" t="s">
        <v>125</v>
      </c>
      <c r="BE347" s="135">
        <f>IF(N347="základní",J347,0)</f>
        <v>342500</v>
      </c>
      <c r="BF347" s="135">
        <f>IF(N347="snížená",J347,0)</f>
        <v>0</v>
      </c>
      <c r="BG347" s="135">
        <f>IF(N347="zákl. přenesená",J347,0)</f>
        <v>0</v>
      </c>
      <c r="BH347" s="135">
        <f>IF(N347="sníž. přenesená",J347,0)</f>
        <v>0</v>
      </c>
      <c r="BI347" s="135">
        <f>IF(N347="nulová",J347,0)</f>
        <v>0</v>
      </c>
      <c r="BJ347" s="13" t="s">
        <v>82</v>
      </c>
      <c r="BK347" s="135">
        <f>ROUND(I347*H347,2)</f>
        <v>342500</v>
      </c>
      <c r="BL347" s="13" t="s">
        <v>133</v>
      </c>
      <c r="BM347" s="134" t="s">
        <v>556</v>
      </c>
    </row>
    <row r="348" spans="2:65" s="1" customFormat="1" ht="67.2">
      <c r="B348" s="25"/>
      <c r="D348" s="136" t="s">
        <v>134</v>
      </c>
      <c r="F348" s="137" t="s">
        <v>557</v>
      </c>
      <c r="L348" s="25"/>
      <c r="M348" s="138"/>
      <c r="T348" s="49"/>
      <c r="AT348" s="13" t="s">
        <v>134</v>
      </c>
      <c r="AU348" s="13" t="s">
        <v>84</v>
      </c>
    </row>
    <row r="349" spans="2:65" s="1" customFormat="1" ht="19.2">
      <c r="B349" s="25"/>
      <c r="D349" s="136" t="s">
        <v>136</v>
      </c>
      <c r="F349" s="139" t="s">
        <v>503</v>
      </c>
      <c r="L349" s="25"/>
      <c r="M349" s="138"/>
      <c r="T349" s="49"/>
      <c r="AT349" s="13" t="s">
        <v>136</v>
      </c>
      <c r="AU349" s="13" t="s">
        <v>84</v>
      </c>
    </row>
    <row r="350" spans="2:65" s="1" customFormat="1" ht="24.15" customHeight="1">
      <c r="B350" s="25"/>
      <c r="C350" s="124" t="s">
        <v>558</v>
      </c>
      <c r="D350" s="124" t="s">
        <v>128</v>
      </c>
      <c r="E350" s="125" t="s">
        <v>559</v>
      </c>
      <c r="F350" s="126" t="s">
        <v>560</v>
      </c>
      <c r="G350" s="127" t="s">
        <v>146</v>
      </c>
      <c r="H350" s="128">
        <v>150</v>
      </c>
      <c r="I350" s="129">
        <v>1440</v>
      </c>
      <c r="J350" s="129">
        <f>ROUND(I350*H350,2)</f>
        <v>216000</v>
      </c>
      <c r="K350" s="126" t="s">
        <v>132</v>
      </c>
      <c r="L350" s="25"/>
      <c r="M350" s="130" t="s">
        <v>1</v>
      </c>
      <c r="N350" s="131" t="s">
        <v>39</v>
      </c>
      <c r="O350" s="132">
        <v>0</v>
      </c>
      <c r="P350" s="132">
        <f>O350*H350</f>
        <v>0</v>
      </c>
      <c r="Q350" s="132">
        <v>0</v>
      </c>
      <c r="R350" s="132">
        <f>Q350*H350</f>
        <v>0</v>
      </c>
      <c r="S350" s="132">
        <v>0</v>
      </c>
      <c r="T350" s="133">
        <f>S350*H350</f>
        <v>0</v>
      </c>
      <c r="AR350" s="134" t="s">
        <v>133</v>
      </c>
      <c r="AT350" s="134" t="s">
        <v>128</v>
      </c>
      <c r="AU350" s="134" t="s">
        <v>84</v>
      </c>
      <c r="AY350" s="13" t="s">
        <v>125</v>
      </c>
      <c r="BE350" s="135">
        <f>IF(N350="základní",J350,0)</f>
        <v>216000</v>
      </c>
      <c r="BF350" s="135">
        <f>IF(N350="snížená",J350,0)</f>
        <v>0</v>
      </c>
      <c r="BG350" s="135">
        <f>IF(N350="zákl. přenesená",J350,0)</f>
        <v>0</v>
      </c>
      <c r="BH350" s="135">
        <f>IF(N350="sníž. přenesená",J350,0)</f>
        <v>0</v>
      </c>
      <c r="BI350" s="135">
        <f>IF(N350="nulová",J350,0)</f>
        <v>0</v>
      </c>
      <c r="BJ350" s="13" t="s">
        <v>82</v>
      </c>
      <c r="BK350" s="135">
        <f>ROUND(I350*H350,2)</f>
        <v>216000</v>
      </c>
      <c r="BL350" s="13" t="s">
        <v>133</v>
      </c>
      <c r="BM350" s="134" t="s">
        <v>561</v>
      </c>
    </row>
    <row r="351" spans="2:65" s="1" customFormat="1" ht="67.2">
      <c r="B351" s="25"/>
      <c r="D351" s="136" t="s">
        <v>134</v>
      </c>
      <c r="F351" s="137" t="s">
        <v>562</v>
      </c>
      <c r="L351" s="25"/>
      <c r="M351" s="138"/>
      <c r="T351" s="49"/>
      <c r="AT351" s="13" t="s">
        <v>134</v>
      </c>
      <c r="AU351" s="13" t="s">
        <v>84</v>
      </c>
    </row>
    <row r="352" spans="2:65" s="1" customFormat="1" ht="19.2">
      <c r="B352" s="25"/>
      <c r="D352" s="136" t="s">
        <v>136</v>
      </c>
      <c r="F352" s="139" t="s">
        <v>503</v>
      </c>
      <c r="L352" s="25"/>
      <c r="M352" s="138"/>
      <c r="T352" s="49"/>
      <c r="AT352" s="13" t="s">
        <v>136</v>
      </c>
      <c r="AU352" s="13" t="s">
        <v>84</v>
      </c>
    </row>
    <row r="353" spans="2:65" s="1" customFormat="1" ht="21.75" customHeight="1">
      <c r="B353" s="25"/>
      <c r="C353" s="124" t="s">
        <v>350</v>
      </c>
      <c r="D353" s="124" t="s">
        <v>128</v>
      </c>
      <c r="E353" s="125" t="s">
        <v>563</v>
      </c>
      <c r="F353" s="126" t="s">
        <v>564</v>
      </c>
      <c r="G353" s="127" t="s">
        <v>146</v>
      </c>
      <c r="H353" s="128">
        <v>150</v>
      </c>
      <c r="I353" s="129">
        <v>2010</v>
      </c>
      <c r="J353" s="129">
        <f>ROUND(I353*H353,2)</f>
        <v>301500</v>
      </c>
      <c r="K353" s="126" t="s">
        <v>132</v>
      </c>
      <c r="L353" s="25"/>
      <c r="M353" s="130" t="s">
        <v>1</v>
      </c>
      <c r="N353" s="131" t="s">
        <v>39</v>
      </c>
      <c r="O353" s="132">
        <v>0</v>
      </c>
      <c r="P353" s="132">
        <f>O353*H353</f>
        <v>0</v>
      </c>
      <c r="Q353" s="132">
        <v>0</v>
      </c>
      <c r="R353" s="132">
        <f>Q353*H353</f>
        <v>0</v>
      </c>
      <c r="S353" s="132">
        <v>0</v>
      </c>
      <c r="T353" s="133">
        <f>S353*H353</f>
        <v>0</v>
      </c>
      <c r="AR353" s="134" t="s">
        <v>133</v>
      </c>
      <c r="AT353" s="134" t="s">
        <v>128</v>
      </c>
      <c r="AU353" s="134" t="s">
        <v>84</v>
      </c>
      <c r="AY353" s="13" t="s">
        <v>125</v>
      </c>
      <c r="BE353" s="135">
        <f>IF(N353="základní",J353,0)</f>
        <v>301500</v>
      </c>
      <c r="BF353" s="135">
        <f>IF(N353="snížená",J353,0)</f>
        <v>0</v>
      </c>
      <c r="BG353" s="135">
        <f>IF(N353="zákl. přenesená",J353,0)</f>
        <v>0</v>
      </c>
      <c r="BH353" s="135">
        <f>IF(N353="sníž. přenesená",J353,0)</f>
        <v>0</v>
      </c>
      <c r="BI353" s="135">
        <f>IF(N353="nulová",J353,0)</f>
        <v>0</v>
      </c>
      <c r="BJ353" s="13" t="s">
        <v>82</v>
      </c>
      <c r="BK353" s="135">
        <f>ROUND(I353*H353,2)</f>
        <v>301500</v>
      </c>
      <c r="BL353" s="13" t="s">
        <v>133</v>
      </c>
      <c r="BM353" s="134" t="s">
        <v>565</v>
      </c>
    </row>
    <row r="354" spans="2:65" s="1" customFormat="1" ht="57.6">
      <c r="B354" s="25"/>
      <c r="D354" s="136" t="s">
        <v>134</v>
      </c>
      <c r="F354" s="137" t="s">
        <v>566</v>
      </c>
      <c r="L354" s="25"/>
      <c r="M354" s="138"/>
      <c r="T354" s="49"/>
      <c r="AT354" s="13" t="s">
        <v>134</v>
      </c>
      <c r="AU354" s="13" t="s">
        <v>84</v>
      </c>
    </row>
    <row r="355" spans="2:65" s="1" customFormat="1" ht="19.2">
      <c r="B355" s="25"/>
      <c r="D355" s="136" t="s">
        <v>136</v>
      </c>
      <c r="F355" s="139" t="s">
        <v>503</v>
      </c>
      <c r="L355" s="25"/>
      <c r="M355" s="138"/>
      <c r="T355" s="49"/>
      <c r="AT355" s="13" t="s">
        <v>136</v>
      </c>
      <c r="AU355" s="13" t="s">
        <v>84</v>
      </c>
    </row>
    <row r="356" spans="2:65" s="1" customFormat="1" ht="24.15" customHeight="1">
      <c r="B356" s="25"/>
      <c r="C356" s="124" t="s">
        <v>567</v>
      </c>
      <c r="D356" s="124" t="s">
        <v>128</v>
      </c>
      <c r="E356" s="125" t="s">
        <v>568</v>
      </c>
      <c r="F356" s="126" t="s">
        <v>569</v>
      </c>
      <c r="G356" s="127" t="s">
        <v>146</v>
      </c>
      <c r="H356" s="128">
        <v>40</v>
      </c>
      <c r="I356" s="129">
        <v>2390</v>
      </c>
      <c r="J356" s="129">
        <f>ROUND(I356*H356,2)</f>
        <v>95600</v>
      </c>
      <c r="K356" s="126" t="s">
        <v>132</v>
      </c>
      <c r="L356" s="25"/>
      <c r="M356" s="130" t="s">
        <v>1</v>
      </c>
      <c r="N356" s="131" t="s">
        <v>39</v>
      </c>
      <c r="O356" s="132">
        <v>0</v>
      </c>
      <c r="P356" s="132">
        <f>O356*H356</f>
        <v>0</v>
      </c>
      <c r="Q356" s="132">
        <v>0</v>
      </c>
      <c r="R356" s="132">
        <f>Q356*H356</f>
        <v>0</v>
      </c>
      <c r="S356" s="132">
        <v>0</v>
      </c>
      <c r="T356" s="133">
        <f>S356*H356</f>
        <v>0</v>
      </c>
      <c r="AR356" s="134" t="s">
        <v>133</v>
      </c>
      <c r="AT356" s="134" t="s">
        <v>128</v>
      </c>
      <c r="AU356" s="134" t="s">
        <v>84</v>
      </c>
      <c r="AY356" s="13" t="s">
        <v>125</v>
      </c>
      <c r="BE356" s="135">
        <f>IF(N356="základní",J356,0)</f>
        <v>95600</v>
      </c>
      <c r="BF356" s="135">
        <f>IF(N356="snížená",J356,0)</f>
        <v>0</v>
      </c>
      <c r="BG356" s="135">
        <f>IF(N356="zákl. přenesená",J356,0)</f>
        <v>0</v>
      </c>
      <c r="BH356" s="135">
        <f>IF(N356="sníž. přenesená",J356,0)</f>
        <v>0</v>
      </c>
      <c r="BI356" s="135">
        <f>IF(N356="nulová",J356,0)</f>
        <v>0</v>
      </c>
      <c r="BJ356" s="13" t="s">
        <v>82</v>
      </c>
      <c r="BK356" s="135">
        <f>ROUND(I356*H356,2)</f>
        <v>95600</v>
      </c>
      <c r="BL356" s="13" t="s">
        <v>133</v>
      </c>
      <c r="BM356" s="134" t="s">
        <v>570</v>
      </c>
    </row>
    <row r="357" spans="2:65" s="1" customFormat="1" ht="67.2">
      <c r="B357" s="25"/>
      <c r="D357" s="136" t="s">
        <v>134</v>
      </c>
      <c r="F357" s="137" t="s">
        <v>571</v>
      </c>
      <c r="L357" s="25"/>
      <c r="M357" s="138"/>
      <c r="T357" s="49"/>
      <c r="AT357" s="13" t="s">
        <v>134</v>
      </c>
      <c r="AU357" s="13" t="s">
        <v>84</v>
      </c>
    </row>
    <row r="358" spans="2:65" s="1" customFormat="1" ht="19.2">
      <c r="B358" s="25"/>
      <c r="D358" s="136" t="s">
        <v>136</v>
      </c>
      <c r="F358" s="139" t="s">
        <v>503</v>
      </c>
      <c r="L358" s="25"/>
      <c r="M358" s="138"/>
      <c r="T358" s="49"/>
      <c r="AT358" s="13" t="s">
        <v>136</v>
      </c>
      <c r="AU358" s="13" t="s">
        <v>84</v>
      </c>
    </row>
    <row r="359" spans="2:65" s="1" customFormat="1" ht="24.15" customHeight="1">
      <c r="B359" s="25"/>
      <c r="C359" s="124" t="s">
        <v>354</v>
      </c>
      <c r="D359" s="124" t="s">
        <v>128</v>
      </c>
      <c r="E359" s="125" t="s">
        <v>572</v>
      </c>
      <c r="F359" s="126" t="s">
        <v>573</v>
      </c>
      <c r="G359" s="127" t="s">
        <v>146</v>
      </c>
      <c r="H359" s="128">
        <v>40</v>
      </c>
      <c r="I359" s="129">
        <v>2460</v>
      </c>
      <c r="J359" s="129">
        <f>ROUND(I359*H359,2)</f>
        <v>98400</v>
      </c>
      <c r="K359" s="126" t="s">
        <v>132</v>
      </c>
      <c r="L359" s="25"/>
      <c r="M359" s="130" t="s">
        <v>1</v>
      </c>
      <c r="N359" s="131" t="s">
        <v>39</v>
      </c>
      <c r="O359" s="132">
        <v>0</v>
      </c>
      <c r="P359" s="132">
        <f>O359*H359</f>
        <v>0</v>
      </c>
      <c r="Q359" s="132">
        <v>0</v>
      </c>
      <c r="R359" s="132">
        <f>Q359*H359</f>
        <v>0</v>
      </c>
      <c r="S359" s="132">
        <v>0</v>
      </c>
      <c r="T359" s="133">
        <f>S359*H359</f>
        <v>0</v>
      </c>
      <c r="AR359" s="134" t="s">
        <v>133</v>
      </c>
      <c r="AT359" s="134" t="s">
        <v>128</v>
      </c>
      <c r="AU359" s="134" t="s">
        <v>84</v>
      </c>
      <c r="AY359" s="13" t="s">
        <v>125</v>
      </c>
      <c r="BE359" s="135">
        <f>IF(N359="základní",J359,0)</f>
        <v>98400</v>
      </c>
      <c r="BF359" s="135">
        <f>IF(N359="snížená",J359,0)</f>
        <v>0</v>
      </c>
      <c r="BG359" s="135">
        <f>IF(N359="zákl. přenesená",J359,0)</f>
        <v>0</v>
      </c>
      <c r="BH359" s="135">
        <f>IF(N359="sníž. přenesená",J359,0)</f>
        <v>0</v>
      </c>
      <c r="BI359" s="135">
        <f>IF(N359="nulová",J359,0)</f>
        <v>0</v>
      </c>
      <c r="BJ359" s="13" t="s">
        <v>82</v>
      </c>
      <c r="BK359" s="135">
        <f>ROUND(I359*H359,2)</f>
        <v>98400</v>
      </c>
      <c r="BL359" s="13" t="s">
        <v>133</v>
      </c>
      <c r="BM359" s="134" t="s">
        <v>574</v>
      </c>
    </row>
    <row r="360" spans="2:65" s="1" customFormat="1" ht="67.2">
      <c r="B360" s="25"/>
      <c r="D360" s="136" t="s">
        <v>134</v>
      </c>
      <c r="F360" s="137" t="s">
        <v>575</v>
      </c>
      <c r="L360" s="25"/>
      <c r="M360" s="138"/>
      <c r="T360" s="49"/>
      <c r="AT360" s="13" t="s">
        <v>134</v>
      </c>
      <c r="AU360" s="13" t="s">
        <v>84</v>
      </c>
    </row>
    <row r="361" spans="2:65" s="1" customFormat="1" ht="19.2">
      <c r="B361" s="25"/>
      <c r="D361" s="136" t="s">
        <v>136</v>
      </c>
      <c r="F361" s="139" t="s">
        <v>503</v>
      </c>
      <c r="L361" s="25"/>
      <c r="M361" s="138"/>
      <c r="T361" s="49"/>
      <c r="AT361" s="13" t="s">
        <v>136</v>
      </c>
      <c r="AU361" s="13" t="s">
        <v>84</v>
      </c>
    </row>
    <row r="362" spans="2:65" s="1" customFormat="1" ht="24.15" customHeight="1">
      <c r="B362" s="25"/>
      <c r="C362" s="124" t="s">
        <v>576</v>
      </c>
      <c r="D362" s="124" t="s">
        <v>128</v>
      </c>
      <c r="E362" s="125" t="s">
        <v>577</v>
      </c>
      <c r="F362" s="126" t="s">
        <v>578</v>
      </c>
      <c r="G362" s="127" t="s">
        <v>146</v>
      </c>
      <c r="H362" s="128">
        <v>40</v>
      </c>
      <c r="I362" s="129">
        <v>2530</v>
      </c>
      <c r="J362" s="129">
        <f>ROUND(I362*H362,2)</f>
        <v>101200</v>
      </c>
      <c r="K362" s="126" t="s">
        <v>132</v>
      </c>
      <c r="L362" s="25"/>
      <c r="M362" s="130" t="s">
        <v>1</v>
      </c>
      <c r="N362" s="131" t="s">
        <v>39</v>
      </c>
      <c r="O362" s="132">
        <v>0</v>
      </c>
      <c r="P362" s="132">
        <f>O362*H362</f>
        <v>0</v>
      </c>
      <c r="Q362" s="132">
        <v>0</v>
      </c>
      <c r="R362" s="132">
        <f>Q362*H362</f>
        <v>0</v>
      </c>
      <c r="S362" s="132">
        <v>0</v>
      </c>
      <c r="T362" s="133">
        <f>S362*H362</f>
        <v>0</v>
      </c>
      <c r="AR362" s="134" t="s">
        <v>133</v>
      </c>
      <c r="AT362" s="134" t="s">
        <v>128</v>
      </c>
      <c r="AU362" s="134" t="s">
        <v>84</v>
      </c>
      <c r="AY362" s="13" t="s">
        <v>125</v>
      </c>
      <c r="BE362" s="135">
        <f>IF(N362="základní",J362,0)</f>
        <v>101200</v>
      </c>
      <c r="BF362" s="135">
        <f>IF(N362="snížená",J362,0)</f>
        <v>0</v>
      </c>
      <c r="BG362" s="135">
        <f>IF(N362="zákl. přenesená",J362,0)</f>
        <v>0</v>
      </c>
      <c r="BH362" s="135">
        <f>IF(N362="sníž. přenesená",J362,0)</f>
        <v>0</v>
      </c>
      <c r="BI362" s="135">
        <f>IF(N362="nulová",J362,0)</f>
        <v>0</v>
      </c>
      <c r="BJ362" s="13" t="s">
        <v>82</v>
      </c>
      <c r="BK362" s="135">
        <f>ROUND(I362*H362,2)</f>
        <v>101200</v>
      </c>
      <c r="BL362" s="13" t="s">
        <v>133</v>
      </c>
      <c r="BM362" s="134" t="s">
        <v>579</v>
      </c>
    </row>
    <row r="363" spans="2:65" s="1" customFormat="1" ht="67.2">
      <c r="B363" s="25"/>
      <c r="D363" s="136" t="s">
        <v>134</v>
      </c>
      <c r="F363" s="137" t="s">
        <v>580</v>
      </c>
      <c r="L363" s="25"/>
      <c r="M363" s="138"/>
      <c r="T363" s="49"/>
      <c r="AT363" s="13" t="s">
        <v>134</v>
      </c>
      <c r="AU363" s="13" t="s">
        <v>84</v>
      </c>
    </row>
    <row r="364" spans="2:65" s="1" customFormat="1" ht="19.2">
      <c r="B364" s="25"/>
      <c r="D364" s="136" t="s">
        <v>136</v>
      </c>
      <c r="F364" s="139" t="s">
        <v>503</v>
      </c>
      <c r="L364" s="25"/>
      <c r="M364" s="138"/>
      <c r="T364" s="49"/>
      <c r="AT364" s="13" t="s">
        <v>136</v>
      </c>
      <c r="AU364" s="13" t="s">
        <v>84</v>
      </c>
    </row>
    <row r="365" spans="2:65" s="1" customFormat="1" ht="16.5" customHeight="1">
      <c r="B365" s="25"/>
      <c r="C365" s="124" t="s">
        <v>359</v>
      </c>
      <c r="D365" s="124" t="s">
        <v>128</v>
      </c>
      <c r="E365" s="125" t="s">
        <v>581</v>
      </c>
      <c r="F365" s="126" t="s">
        <v>582</v>
      </c>
      <c r="G365" s="127" t="s">
        <v>431</v>
      </c>
      <c r="H365" s="128">
        <v>300</v>
      </c>
      <c r="I365" s="129">
        <v>210</v>
      </c>
      <c r="J365" s="129">
        <f>ROUND(I365*H365,2)</f>
        <v>63000</v>
      </c>
      <c r="K365" s="126" t="s">
        <v>132</v>
      </c>
      <c r="L365" s="25"/>
      <c r="M365" s="130" t="s">
        <v>1</v>
      </c>
      <c r="N365" s="131" t="s">
        <v>39</v>
      </c>
      <c r="O365" s="132">
        <v>0</v>
      </c>
      <c r="P365" s="132">
        <f>O365*H365</f>
        <v>0</v>
      </c>
      <c r="Q365" s="132">
        <v>0</v>
      </c>
      <c r="R365" s="132">
        <f>Q365*H365</f>
        <v>0</v>
      </c>
      <c r="S365" s="132">
        <v>0</v>
      </c>
      <c r="T365" s="133">
        <f>S365*H365</f>
        <v>0</v>
      </c>
      <c r="AR365" s="134" t="s">
        <v>133</v>
      </c>
      <c r="AT365" s="134" t="s">
        <v>128</v>
      </c>
      <c r="AU365" s="134" t="s">
        <v>84</v>
      </c>
      <c r="AY365" s="13" t="s">
        <v>125</v>
      </c>
      <c r="BE365" s="135">
        <f>IF(N365="základní",J365,0)</f>
        <v>63000</v>
      </c>
      <c r="BF365" s="135">
        <f>IF(N365="snížená",J365,0)</f>
        <v>0</v>
      </c>
      <c r="BG365" s="135">
        <f>IF(N365="zákl. přenesená",J365,0)</f>
        <v>0</v>
      </c>
      <c r="BH365" s="135">
        <f>IF(N365="sníž. přenesená",J365,0)</f>
        <v>0</v>
      </c>
      <c r="BI365" s="135">
        <f>IF(N365="nulová",J365,0)</f>
        <v>0</v>
      </c>
      <c r="BJ365" s="13" t="s">
        <v>82</v>
      </c>
      <c r="BK365" s="135">
        <f>ROUND(I365*H365,2)</f>
        <v>63000</v>
      </c>
      <c r="BL365" s="13" t="s">
        <v>133</v>
      </c>
      <c r="BM365" s="134" t="s">
        <v>583</v>
      </c>
    </row>
    <row r="366" spans="2:65" s="1" customFormat="1" ht="19.2">
      <c r="B366" s="25"/>
      <c r="D366" s="136" t="s">
        <v>134</v>
      </c>
      <c r="F366" s="137" t="s">
        <v>584</v>
      </c>
      <c r="L366" s="25"/>
      <c r="M366" s="138"/>
      <c r="T366" s="49"/>
      <c r="AT366" s="13" t="s">
        <v>134</v>
      </c>
      <c r="AU366" s="13" t="s">
        <v>84</v>
      </c>
    </row>
    <row r="367" spans="2:65" s="1" customFormat="1" ht="16.5" customHeight="1">
      <c r="B367" s="25"/>
      <c r="C367" s="124" t="s">
        <v>585</v>
      </c>
      <c r="D367" s="124" t="s">
        <v>128</v>
      </c>
      <c r="E367" s="125" t="s">
        <v>586</v>
      </c>
      <c r="F367" s="126" t="s">
        <v>587</v>
      </c>
      <c r="G367" s="127" t="s">
        <v>431</v>
      </c>
      <c r="H367" s="128">
        <v>100</v>
      </c>
      <c r="I367" s="129">
        <v>405</v>
      </c>
      <c r="J367" s="129">
        <f>ROUND(I367*H367,2)</f>
        <v>40500</v>
      </c>
      <c r="K367" s="126" t="s">
        <v>132</v>
      </c>
      <c r="L367" s="25"/>
      <c r="M367" s="130" t="s">
        <v>1</v>
      </c>
      <c r="N367" s="131" t="s">
        <v>39</v>
      </c>
      <c r="O367" s="132">
        <v>0</v>
      </c>
      <c r="P367" s="132">
        <f>O367*H367</f>
        <v>0</v>
      </c>
      <c r="Q367" s="132">
        <v>0</v>
      </c>
      <c r="R367" s="132">
        <f>Q367*H367</f>
        <v>0</v>
      </c>
      <c r="S367" s="132">
        <v>0</v>
      </c>
      <c r="T367" s="133">
        <f>S367*H367</f>
        <v>0</v>
      </c>
      <c r="AR367" s="134" t="s">
        <v>133</v>
      </c>
      <c r="AT367" s="134" t="s">
        <v>128</v>
      </c>
      <c r="AU367" s="134" t="s">
        <v>84</v>
      </c>
      <c r="AY367" s="13" t="s">
        <v>125</v>
      </c>
      <c r="BE367" s="135">
        <f>IF(N367="základní",J367,0)</f>
        <v>40500</v>
      </c>
      <c r="BF367" s="135">
        <f>IF(N367="snížená",J367,0)</f>
        <v>0</v>
      </c>
      <c r="BG367" s="135">
        <f>IF(N367="zákl. přenesená",J367,0)</f>
        <v>0</v>
      </c>
      <c r="BH367" s="135">
        <f>IF(N367="sníž. přenesená",J367,0)</f>
        <v>0</v>
      </c>
      <c r="BI367" s="135">
        <f>IF(N367="nulová",J367,0)</f>
        <v>0</v>
      </c>
      <c r="BJ367" s="13" t="s">
        <v>82</v>
      </c>
      <c r="BK367" s="135">
        <f>ROUND(I367*H367,2)</f>
        <v>40500</v>
      </c>
      <c r="BL367" s="13" t="s">
        <v>133</v>
      </c>
      <c r="BM367" s="134" t="s">
        <v>588</v>
      </c>
    </row>
    <row r="368" spans="2:65" s="1" customFormat="1" ht="19.2">
      <c r="B368" s="25"/>
      <c r="D368" s="136" t="s">
        <v>134</v>
      </c>
      <c r="F368" s="137" t="s">
        <v>589</v>
      </c>
      <c r="L368" s="25"/>
      <c r="M368" s="138"/>
      <c r="T368" s="49"/>
      <c r="AT368" s="13" t="s">
        <v>134</v>
      </c>
      <c r="AU368" s="13" t="s">
        <v>84</v>
      </c>
    </row>
    <row r="369" spans="2:65" s="1" customFormat="1" ht="16.5" customHeight="1">
      <c r="B369" s="25"/>
      <c r="C369" s="124" t="s">
        <v>363</v>
      </c>
      <c r="D369" s="124" t="s">
        <v>128</v>
      </c>
      <c r="E369" s="125" t="s">
        <v>590</v>
      </c>
      <c r="F369" s="126" t="s">
        <v>591</v>
      </c>
      <c r="G369" s="127" t="s">
        <v>146</v>
      </c>
      <c r="H369" s="128">
        <v>100</v>
      </c>
      <c r="I369" s="129">
        <v>531</v>
      </c>
      <c r="J369" s="129">
        <f>ROUND(I369*H369,2)</f>
        <v>53100</v>
      </c>
      <c r="K369" s="126" t="s">
        <v>132</v>
      </c>
      <c r="L369" s="25"/>
      <c r="M369" s="130" t="s">
        <v>1</v>
      </c>
      <c r="N369" s="131" t="s">
        <v>39</v>
      </c>
      <c r="O369" s="132">
        <v>0</v>
      </c>
      <c r="P369" s="132">
        <f>O369*H369</f>
        <v>0</v>
      </c>
      <c r="Q369" s="132">
        <v>0</v>
      </c>
      <c r="R369" s="132">
        <f>Q369*H369</f>
        <v>0</v>
      </c>
      <c r="S369" s="132">
        <v>0</v>
      </c>
      <c r="T369" s="133">
        <f>S369*H369</f>
        <v>0</v>
      </c>
      <c r="AR369" s="134" t="s">
        <v>133</v>
      </c>
      <c r="AT369" s="134" t="s">
        <v>128</v>
      </c>
      <c r="AU369" s="134" t="s">
        <v>84</v>
      </c>
      <c r="AY369" s="13" t="s">
        <v>125</v>
      </c>
      <c r="BE369" s="135">
        <f>IF(N369="základní",J369,0)</f>
        <v>53100</v>
      </c>
      <c r="BF369" s="135">
        <f>IF(N369="snížená",J369,0)</f>
        <v>0</v>
      </c>
      <c r="BG369" s="135">
        <f>IF(N369="zákl. přenesená",J369,0)</f>
        <v>0</v>
      </c>
      <c r="BH369" s="135">
        <f>IF(N369="sníž. přenesená",J369,0)</f>
        <v>0</v>
      </c>
      <c r="BI369" s="135">
        <f>IF(N369="nulová",J369,0)</f>
        <v>0</v>
      </c>
      <c r="BJ369" s="13" t="s">
        <v>82</v>
      </c>
      <c r="BK369" s="135">
        <f>ROUND(I369*H369,2)</f>
        <v>53100</v>
      </c>
      <c r="BL369" s="13" t="s">
        <v>133</v>
      </c>
      <c r="BM369" s="134" t="s">
        <v>592</v>
      </c>
    </row>
    <row r="370" spans="2:65" s="1" customFormat="1" ht="19.2">
      <c r="B370" s="25"/>
      <c r="D370" s="136" t="s">
        <v>134</v>
      </c>
      <c r="F370" s="137" t="s">
        <v>593</v>
      </c>
      <c r="L370" s="25"/>
      <c r="M370" s="138"/>
      <c r="T370" s="49"/>
      <c r="AT370" s="13" t="s">
        <v>134</v>
      </c>
      <c r="AU370" s="13" t="s">
        <v>84</v>
      </c>
    </row>
    <row r="371" spans="2:65" s="1" customFormat="1" ht="16.5" customHeight="1">
      <c r="B371" s="25"/>
      <c r="C371" s="124" t="s">
        <v>594</v>
      </c>
      <c r="D371" s="124" t="s">
        <v>128</v>
      </c>
      <c r="E371" s="125" t="s">
        <v>595</v>
      </c>
      <c r="F371" s="126" t="s">
        <v>596</v>
      </c>
      <c r="G371" s="127" t="s">
        <v>146</v>
      </c>
      <c r="H371" s="128">
        <v>100</v>
      </c>
      <c r="I371" s="129">
        <v>531</v>
      </c>
      <c r="J371" s="129">
        <f>ROUND(I371*H371,2)</f>
        <v>53100</v>
      </c>
      <c r="K371" s="126" t="s">
        <v>132</v>
      </c>
      <c r="L371" s="25"/>
      <c r="M371" s="130" t="s">
        <v>1</v>
      </c>
      <c r="N371" s="131" t="s">
        <v>39</v>
      </c>
      <c r="O371" s="132">
        <v>0</v>
      </c>
      <c r="P371" s="132">
        <f>O371*H371</f>
        <v>0</v>
      </c>
      <c r="Q371" s="132">
        <v>0</v>
      </c>
      <c r="R371" s="132">
        <f>Q371*H371</f>
        <v>0</v>
      </c>
      <c r="S371" s="132">
        <v>0</v>
      </c>
      <c r="T371" s="133">
        <f>S371*H371</f>
        <v>0</v>
      </c>
      <c r="AR371" s="134" t="s">
        <v>133</v>
      </c>
      <c r="AT371" s="134" t="s">
        <v>128</v>
      </c>
      <c r="AU371" s="134" t="s">
        <v>84</v>
      </c>
      <c r="AY371" s="13" t="s">
        <v>125</v>
      </c>
      <c r="BE371" s="135">
        <f>IF(N371="základní",J371,0)</f>
        <v>53100</v>
      </c>
      <c r="BF371" s="135">
        <f>IF(N371="snížená",J371,0)</f>
        <v>0</v>
      </c>
      <c r="BG371" s="135">
        <f>IF(N371="zákl. přenesená",J371,0)</f>
        <v>0</v>
      </c>
      <c r="BH371" s="135">
        <f>IF(N371="sníž. přenesená",J371,0)</f>
        <v>0</v>
      </c>
      <c r="BI371" s="135">
        <f>IF(N371="nulová",J371,0)</f>
        <v>0</v>
      </c>
      <c r="BJ371" s="13" t="s">
        <v>82</v>
      </c>
      <c r="BK371" s="135">
        <f>ROUND(I371*H371,2)</f>
        <v>53100</v>
      </c>
      <c r="BL371" s="13" t="s">
        <v>133</v>
      </c>
      <c r="BM371" s="134" t="s">
        <v>597</v>
      </c>
    </row>
    <row r="372" spans="2:65" s="1" customFormat="1" ht="19.2">
      <c r="B372" s="25"/>
      <c r="D372" s="136" t="s">
        <v>134</v>
      </c>
      <c r="F372" s="137" t="s">
        <v>598</v>
      </c>
      <c r="L372" s="25"/>
      <c r="M372" s="138"/>
      <c r="T372" s="49"/>
      <c r="AT372" s="13" t="s">
        <v>134</v>
      </c>
      <c r="AU372" s="13" t="s">
        <v>84</v>
      </c>
    </row>
    <row r="373" spans="2:65" s="1" customFormat="1" ht="16.5" customHeight="1">
      <c r="B373" s="25"/>
      <c r="C373" s="124" t="s">
        <v>368</v>
      </c>
      <c r="D373" s="124" t="s">
        <v>128</v>
      </c>
      <c r="E373" s="125" t="s">
        <v>599</v>
      </c>
      <c r="F373" s="126" t="s">
        <v>600</v>
      </c>
      <c r="G373" s="127" t="s">
        <v>146</v>
      </c>
      <c r="H373" s="128">
        <v>100</v>
      </c>
      <c r="I373" s="129">
        <v>154</v>
      </c>
      <c r="J373" s="129">
        <f>ROUND(I373*H373,2)</f>
        <v>15400</v>
      </c>
      <c r="K373" s="126" t="s">
        <v>132</v>
      </c>
      <c r="L373" s="25"/>
      <c r="M373" s="130" t="s">
        <v>1</v>
      </c>
      <c r="N373" s="131" t="s">
        <v>39</v>
      </c>
      <c r="O373" s="132">
        <v>0</v>
      </c>
      <c r="P373" s="132">
        <f>O373*H373</f>
        <v>0</v>
      </c>
      <c r="Q373" s="132">
        <v>0</v>
      </c>
      <c r="R373" s="132">
        <f>Q373*H373</f>
        <v>0</v>
      </c>
      <c r="S373" s="132">
        <v>0</v>
      </c>
      <c r="T373" s="133">
        <f>S373*H373</f>
        <v>0</v>
      </c>
      <c r="AR373" s="134" t="s">
        <v>133</v>
      </c>
      <c r="AT373" s="134" t="s">
        <v>128</v>
      </c>
      <c r="AU373" s="134" t="s">
        <v>84</v>
      </c>
      <c r="AY373" s="13" t="s">
        <v>125</v>
      </c>
      <c r="BE373" s="135">
        <f>IF(N373="základní",J373,0)</f>
        <v>15400</v>
      </c>
      <c r="BF373" s="135">
        <f>IF(N373="snížená",J373,0)</f>
        <v>0</v>
      </c>
      <c r="BG373" s="135">
        <f>IF(N373="zákl. přenesená",J373,0)</f>
        <v>0</v>
      </c>
      <c r="BH373" s="135">
        <f>IF(N373="sníž. přenesená",J373,0)</f>
        <v>0</v>
      </c>
      <c r="BI373" s="135">
        <f>IF(N373="nulová",J373,0)</f>
        <v>0</v>
      </c>
      <c r="BJ373" s="13" t="s">
        <v>82</v>
      </c>
      <c r="BK373" s="135">
        <f>ROUND(I373*H373,2)</f>
        <v>15400</v>
      </c>
      <c r="BL373" s="13" t="s">
        <v>133</v>
      </c>
      <c r="BM373" s="134" t="s">
        <v>601</v>
      </c>
    </row>
    <row r="374" spans="2:65" s="1" customFormat="1" ht="19.2">
      <c r="B374" s="25"/>
      <c r="D374" s="136" t="s">
        <v>134</v>
      </c>
      <c r="F374" s="137" t="s">
        <v>602</v>
      </c>
      <c r="L374" s="25"/>
      <c r="M374" s="138"/>
      <c r="T374" s="49"/>
      <c r="AT374" s="13" t="s">
        <v>134</v>
      </c>
      <c r="AU374" s="13" t="s">
        <v>84</v>
      </c>
    </row>
    <row r="375" spans="2:65" s="1" customFormat="1" ht="19.2">
      <c r="B375" s="25"/>
      <c r="D375" s="136" t="s">
        <v>136</v>
      </c>
      <c r="F375" s="139" t="s">
        <v>503</v>
      </c>
      <c r="L375" s="25"/>
      <c r="M375" s="138"/>
      <c r="T375" s="49"/>
      <c r="AT375" s="13" t="s">
        <v>136</v>
      </c>
      <c r="AU375" s="13" t="s">
        <v>84</v>
      </c>
    </row>
    <row r="376" spans="2:65" s="1" customFormat="1" ht="16.5" customHeight="1">
      <c r="B376" s="25"/>
      <c r="C376" s="124" t="s">
        <v>603</v>
      </c>
      <c r="D376" s="124" t="s">
        <v>128</v>
      </c>
      <c r="E376" s="125" t="s">
        <v>604</v>
      </c>
      <c r="F376" s="126" t="s">
        <v>605</v>
      </c>
      <c r="G376" s="127" t="s">
        <v>146</v>
      </c>
      <c r="H376" s="128">
        <v>100</v>
      </c>
      <c r="I376" s="129">
        <v>230</v>
      </c>
      <c r="J376" s="129">
        <f>ROUND(I376*H376,2)</f>
        <v>23000</v>
      </c>
      <c r="K376" s="126" t="s">
        <v>132</v>
      </c>
      <c r="L376" s="25"/>
      <c r="M376" s="130" t="s">
        <v>1</v>
      </c>
      <c r="N376" s="131" t="s">
        <v>39</v>
      </c>
      <c r="O376" s="132">
        <v>0</v>
      </c>
      <c r="P376" s="132">
        <f>O376*H376</f>
        <v>0</v>
      </c>
      <c r="Q376" s="132">
        <v>0</v>
      </c>
      <c r="R376" s="132">
        <f>Q376*H376</f>
        <v>0</v>
      </c>
      <c r="S376" s="132">
        <v>0</v>
      </c>
      <c r="T376" s="133">
        <f>S376*H376</f>
        <v>0</v>
      </c>
      <c r="AR376" s="134" t="s">
        <v>133</v>
      </c>
      <c r="AT376" s="134" t="s">
        <v>128</v>
      </c>
      <c r="AU376" s="134" t="s">
        <v>84</v>
      </c>
      <c r="AY376" s="13" t="s">
        <v>125</v>
      </c>
      <c r="BE376" s="135">
        <f>IF(N376="základní",J376,0)</f>
        <v>23000</v>
      </c>
      <c r="BF376" s="135">
        <f>IF(N376="snížená",J376,0)</f>
        <v>0</v>
      </c>
      <c r="BG376" s="135">
        <f>IF(N376="zákl. přenesená",J376,0)</f>
        <v>0</v>
      </c>
      <c r="BH376" s="135">
        <f>IF(N376="sníž. přenesená",J376,0)</f>
        <v>0</v>
      </c>
      <c r="BI376" s="135">
        <f>IF(N376="nulová",J376,0)</f>
        <v>0</v>
      </c>
      <c r="BJ376" s="13" t="s">
        <v>82</v>
      </c>
      <c r="BK376" s="135">
        <f>ROUND(I376*H376,2)</f>
        <v>23000</v>
      </c>
      <c r="BL376" s="13" t="s">
        <v>133</v>
      </c>
      <c r="BM376" s="134" t="s">
        <v>606</v>
      </c>
    </row>
    <row r="377" spans="2:65" s="1" customFormat="1" ht="38.4">
      <c r="B377" s="25"/>
      <c r="D377" s="136" t="s">
        <v>134</v>
      </c>
      <c r="F377" s="137" t="s">
        <v>607</v>
      </c>
      <c r="L377" s="25"/>
      <c r="M377" s="138"/>
      <c r="T377" s="49"/>
      <c r="AT377" s="13" t="s">
        <v>134</v>
      </c>
      <c r="AU377" s="13" t="s">
        <v>84</v>
      </c>
    </row>
    <row r="378" spans="2:65" s="1" customFormat="1" ht="19.2">
      <c r="B378" s="25"/>
      <c r="D378" s="136" t="s">
        <v>136</v>
      </c>
      <c r="F378" s="139" t="s">
        <v>503</v>
      </c>
      <c r="L378" s="25"/>
      <c r="M378" s="138"/>
      <c r="T378" s="49"/>
      <c r="AT378" s="13" t="s">
        <v>136</v>
      </c>
      <c r="AU378" s="13" t="s">
        <v>84</v>
      </c>
    </row>
    <row r="379" spans="2:65" s="1" customFormat="1" ht="16.5" customHeight="1">
      <c r="B379" s="25"/>
      <c r="C379" s="124" t="s">
        <v>372</v>
      </c>
      <c r="D379" s="124" t="s">
        <v>128</v>
      </c>
      <c r="E379" s="125" t="s">
        <v>608</v>
      </c>
      <c r="F379" s="126" t="s">
        <v>609</v>
      </c>
      <c r="G379" s="127" t="s">
        <v>146</v>
      </c>
      <c r="H379" s="128">
        <v>100</v>
      </c>
      <c r="I379" s="129">
        <v>161</v>
      </c>
      <c r="J379" s="129">
        <f>ROUND(I379*H379,2)</f>
        <v>16100</v>
      </c>
      <c r="K379" s="126" t="s">
        <v>132</v>
      </c>
      <c r="L379" s="25"/>
      <c r="M379" s="130" t="s">
        <v>1</v>
      </c>
      <c r="N379" s="131" t="s">
        <v>39</v>
      </c>
      <c r="O379" s="132">
        <v>0</v>
      </c>
      <c r="P379" s="132">
        <f>O379*H379</f>
        <v>0</v>
      </c>
      <c r="Q379" s="132">
        <v>0</v>
      </c>
      <c r="R379" s="132">
        <f>Q379*H379</f>
        <v>0</v>
      </c>
      <c r="S379" s="132">
        <v>0</v>
      </c>
      <c r="T379" s="133">
        <f>S379*H379</f>
        <v>0</v>
      </c>
      <c r="AR379" s="134" t="s">
        <v>133</v>
      </c>
      <c r="AT379" s="134" t="s">
        <v>128</v>
      </c>
      <c r="AU379" s="134" t="s">
        <v>84</v>
      </c>
      <c r="AY379" s="13" t="s">
        <v>125</v>
      </c>
      <c r="BE379" s="135">
        <f>IF(N379="základní",J379,0)</f>
        <v>16100</v>
      </c>
      <c r="BF379" s="135">
        <f>IF(N379="snížená",J379,0)</f>
        <v>0</v>
      </c>
      <c r="BG379" s="135">
        <f>IF(N379="zákl. přenesená",J379,0)</f>
        <v>0</v>
      </c>
      <c r="BH379" s="135">
        <f>IF(N379="sníž. přenesená",J379,0)</f>
        <v>0</v>
      </c>
      <c r="BI379" s="135">
        <f>IF(N379="nulová",J379,0)</f>
        <v>0</v>
      </c>
      <c r="BJ379" s="13" t="s">
        <v>82</v>
      </c>
      <c r="BK379" s="135">
        <f>ROUND(I379*H379,2)</f>
        <v>16100</v>
      </c>
      <c r="BL379" s="13" t="s">
        <v>133</v>
      </c>
      <c r="BM379" s="134" t="s">
        <v>610</v>
      </c>
    </row>
    <row r="380" spans="2:65" s="1" customFormat="1" ht="38.4">
      <c r="B380" s="25"/>
      <c r="D380" s="136" t="s">
        <v>134</v>
      </c>
      <c r="F380" s="137" t="s">
        <v>611</v>
      </c>
      <c r="L380" s="25"/>
      <c r="M380" s="138"/>
      <c r="T380" s="49"/>
      <c r="AT380" s="13" t="s">
        <v>134</v>
      </c>
      <c r="AU380" s="13" t="s">
        <v>84</v>
      </c>
    </row>
    <row r="381" spans="2:65" s="1" customFormat="1" ht="19.2">
      <c r="B381" s="25"/>
      <c r="D381" s="136" t="s">
        <v>136</v>
      </c>
      <c r="F381" s="139" t="s">
        <v>503</v>
      </c>
      <c r="L381" s="25"/>
      <c r="M381" s="138"/>
      <c r="T381" s="49"/>
      <c r="AT381" s="13" t="s">
        <v>136</v>
      </c>
      <c r="AU381" s="13" t="s">
        <v>84</v>
      </c>
    </row>
    <row r="382" spans="2:65" s="1" customFormat="1" ht="16.5" customHeight="1">
      <c r="B382" s="25"/>
      <c r="C382" s="124" t="s">
        <v>612</v>
      </c>
      <c r="D382" s="124" t="s">
        <v>128</v>
      </c>
      <c r="E382" s="125" t="s">
        <v>613</v>
      </c>
      <c r="F382" s="126" t="s">
        <v>614</v>
      </c>
      <c r="G382" s="127" t="s">
        <v>146</v>
      </c>
      <c r="H382" s="128">
        <v>100</v>
      </c>
      <c r="I382" s="129">
        <v>182</v>
      </c>
      <c r="J382" s="129">
        <f>ROUND(I382*H382,2)</f>
        <v>18200</v>
      </c>
      <c r="K382" s="126" t="s">
        <v>132</v>
      </c>
      <c r="L382" s="25"/>
      <c r="M382" s="130" t="s">
        <v>1</v>
      </c>
      <c r="N382" s="131" t="s">
        <v>39</v>
      </c>
      <c r="O382" s="132">
        <v>0</v>
      </c>
      <c r="P382" s="132">
        <f>O382*H382</f>
        <v>0</v>
      </c>
      <c r="Q382" s="132">
        <v>0</v>
      </c>
      <c r="R382" s="132">
        <f>Q382*H382</f>
        <v>0</v>
      </c>
      <c r="S382" s="132">
        <v>0</v>
      </c>
      <c r="T382" s="133">
        <f>S382*H382</f>
        <v>0</v>
      </c>
      <c r="AR382" s="134" t="s">
        <v>133</v>
      </c>
      <c r="AT382" s="134" t="s">
        <v>128</v>
      </c>
      <c r="AU382" s="134" t="s">
        <v>84</v>
      </c>
      <c r="AY382" s="13" t="s">
        <v>125</v>
      </c>
      <c r="BE382" s="135">
        <f>IF(N382="základní",J382,0)</f>
        <v>18200</v>
      </c>
      <c r="BF382" s="135">
        <f>IF(N382="snížená",J382,0)</f>
        <v>0</v>
      </c>
      <c r="BG382" s="135">
        <f>IF(N382="zákl. přenesená",J382,0)</f>
        <v>0</v>
      </c>
      <c r="BH382" s="135">
        <f>IF(N382="sníž. přenesená",J382,0)</f>
        <v>0</v>
      </c>
      <c r="BI382" s="135">
        <f>IF(N382="nulová",J382,0)</f>
        <v>0</v>
      </c>
      <c r="BJ382" s="13" t="s">
        <v>82</v>
      </c>
      <c r="BK382" s="135">
        <f>ROUND(I382*H382,2)</f>
        <v>18200</v>
      </c>
      <c r="BL382" s="13" t="s">
        <v>133</v>
      </c>
      <c r="BM382" s="134" t="s">
        <v>615</v>
      </c>
    </row>
    <row r="383" spans="2:65" s="1" customFormat="1" ht="38.4">
      <c r="B383" s="25"/>
      <c r="D383" s="136" t="s">
        <v>134</v>
      </c>
      <c r="F383" s="137" t="s">
        <v>616</v>
      </c>
      <c r="L383" s="25"/>
      <c r="M383" s="138"/>
      <c r="T383" s="49"/>
      <c r="AT383" s="13" t="s">
        <v>134</v>
      </c>
      <c r="AU383" s="13" t="s">
        <v>84</v>
      </c>
    </row>
    <row r="384" spans="2:65" s="1" customFormat="1" ht="19.2">
      <c r="B384" s="25"/>
      <c r="D384" s="136" t="s">
        <v>136</v>
      </c>
      <c r="F384" s="139" t="s">
        <v>503</v>
      </c>
      <c r="L384" s="25"/>
      <c r="M384" s="138"/>
      <c r="T384" s="49"/>
      <c r="AT384" s="13" t="s">
        <v>136</v>
      </c>
      <c r="AU384" s="13" t="s">
        <v>84</v>
      </c>
    </row>
    <row r="385" spans="2:65" s="1" customFormat="1" ht="16.5" customHeight="1">
      <c r="B385" s="25"/>
      <c r="C385" s="124" t="s">
        <v>377</v>
      </c>
      <c r="D385" s="124" t="s">
        <v>128</v>
      </c>
      <c r="E385" s="125" t="s">
        <v>617</v>
      </c>
      <c r="F385" s="126" t="s">
        <v>618</v>
      </c>
      <c r="G385" s="127" t="s">
        <v>146</v>
      </c>
      <c r="H385" s="128">
        <v>100</v>
      </c>
      <c r="I385" s="129">
        <v>210</v>
      </c>
      <c r="J385" s="129">
        <f>ROUND(I385*H385,2)</f>
        <v>21000</v>
      </c>
      <c r="K385" s="126" t="s">
        <v>132</v>
      </c>
      <c r="L385" s="25"/>
      <c r="M385" s="130" t="s">
        <v>1</v>
      </c>
      <c r="N385" s="131" t="s">
        <v>39</v>
      </c>
      <c r="O385" s="132">
        <v>0</v>
      </c>
      <c r="P385" s="132">
        <f>O385*H385</f>
        <v>0</v>
      </c>
      <c r="Q385" s="132">
        <v>0</v>
      </c>
      <c r="R385" s="132">
        <f>Q385*H385</f>
        <v>0</v>
      </c>
      <c r="S385" s="132">
        <v>0</v>
      </c>
      <c r="T385" s="133">
        <f>S385*H385</f>
        <v>0</v>
      </c>
      <c r="AR385" s="134" t="s">
        <v>133</v>
      </c>
      <c r="AT385" s="134" t="s">
        <v>128</v>
      </c>
      <c r="AU385" s="134" t="s">
        <v>84</v>
      </c>
      <c r="AY385" s="13" t="s">
        <v>125</v>
      </c>
      <c r="BE385" s="135">
        <f>IF(N385="základní",J385,0)</f>
        <v>21000</v>
      </c>
      <c r="BF385" s="135">
        <f>IF(N385="snížená",J385,0)</f>
        <v>0</v>
      </c>
      <c r="BG385" s="135">
        <f>IF(N385="zákl. přenesená",J385,0)</f>
        <v>0</v>
      </c>
      <c r="BH385" s="135">
        <f>IF(N385="sníž. přenesená",J385,0)</f>
        <v>0</v>
      </c>
      <c r="BI385" s="135">
        <f>IF(N385="nulová",J385,0)</f>
        <v>0</v>
      </c>
      <c r="BJ385" s="13" t="s">
        <v>82</v>
      </c>
      <c r="BK385" s="135">
        <f>ROUND(I385*H385,2)</f>
        <v>21000</v>
      </c>
      <c r="BL385" s="13" t="s">
        <v>133</v>
      </c>
      <c r="BM385" s="134" t="s">
        <v>619</v>
      </c>
    </row>
    <row r="386" spans="2:65" s="1" customFormat="1" ht="38.4">
      <c r="B386" s="25"/>
      <c r="D386" s="136" t="s">
        <v>134</v>
      </c>
      <c r="F386" s="137" t="s">
        <v>620</v>
      </c>
      <c r="L386" s="25"/>
      <c r="M386" s="138"/>
      <c r="T386" s="49"/>
      <c r="AT386" s="13" t="s">
        <v>134</v>
      </c>
      <c r="AU386" s="13" t="s">
        <v>84</v>
      </c>
    </row>
    <row r="387" spans="2:65" s="1" customFormat="1" ht="19.2">
      <c r="B387" s="25"/>
      <c r="D387" s="136" t="s">
        <v>136</v>
      </c>
      <c r="F387" s="139" t="s">
        <v>503</v>
      </c>
      <c r="L387" s="25"/>
      <c r="M387" s="138"/>
      <c r="T387" s="49"/>
      <c r="AT387" s="13" t="s">
        <v>136</v>
      </c>
      <c r="AU387" s="13" t="s">
        <v>84</v>
      </c>
    </row>
    <row r="388" spans="2:65" s="1" customFormat="1" ht="16.5" customHeight="1">
      <c r="B388" s="25"/>
      <c r="C388" s="124" t="s">
        <v>621</v>
      </c>
      <c r="D388" s="124" t="s">
        <v>128</v>
      </c>
      <c r="E388" s="125" t="s">
        <v>622</v>
      </c>
      <c r="F388" s="126" t="s">
        <v>623</v>
      </c>
      <c r="G388" s="127" t="s">
        <v>146</v>
      </c>
      <c r="H388" s="128">
        <v>100</v>
      </c>
      <c r="I388" s="129">
        <v>105</v>
      </c>
      <c r="J388" s="129">
        <f>ROUND(I388*H388,2)</f>
        <v>10500</v>
      </c>
      <c r="K388" s="126" t="s">
        <v>132</v>
      </c>
      <c r="L388" s="25"/>
      <c r="M388" s="130" t="s">
        <v>1</v>
      </c>
      <c r="N388" s="131" t="s">
        <v>39</v>
      </c>
      <c r="O388" s="132">
        <v>0</v>
      </c>
      <c r="P388" s="132">
        <f>O388*H388</f>
        <v>0</v>
      </c>
      <c r="Q388" s="132">
        <v>0</v>
      </c>
      <c r="R388" s="132">
        <f>Q388*H388</f>
        <v>0</v>
      </c>
      <c r="S388" s="132">
        <v>0</v>
      </c>
      <c r="T388" s="133">
        <f>S388*H388</f>
        <v>0</v>
      </c>
      <c r="AR388" s="134" t="s">
        <v>133</v>
      </c>
      <c r="AT388" s="134" t="s">
        <v>128</v>
      </c>
      <c r="AU388" s="134" t="s">
        <v>84</v>
      </c>
      <c r="AY388" s="13" t="s">
        <v>125</v>
      </c>
      <c r="BE388" s="135">
        <f>IF(N388="základní",J388,0)</f>
        <v>10500</v>
      </c>
      <c r="BF388" s="135">
        <f>IF(N388="snížená",J388,0)</f>
        <v>0</v>
      </c>
      <c r="BG388" s="135">
        <f>IF(N388="zákl. přenesená",J388,0)</f>
        <v>0</v>
      </c>
      <c r="BH388" s="135">
        <f>IF(N388="sníž. přenesená",J388,0)</f>
        <v>0</v>
      </c>
      <c r="BI388" s="135">
        <f>IF(N388="nulová",J388,0)</f>
        <v>0</v>
      </c>
      <c r="BJ388" s="13" t="s">
        <v>82</v>
      </c>
      <c r="BK388" s="135">
        <f>ROUND(I388*H388,2)</f>
        <v>10500</v>
      </c>
      <c r="BL388" s="13" t="s">
        <v>133</v>
      </c>
      <c r="BM388" s="134" t="s">
        <v>624</v>
      </c>
    </row>
    <row r="389" spans="2:65" s="1" customFormat="1" ht="38.4">
      <c r="B389" s="25"/>
      <c r="D389" s="136" t="s">
        <v>134</v>
      </c>
      <c r="F389" s="137" t="s">
        <v>625</v>
      </c>
      <c r="L389" s="25"/>
      <c r="M389" s="138"/>
      <c r="T389" s="49"/>
      <c r="AT389" s="13" t="s">
        <v>134</v>
      </c>
      <c r="AU389" s="13" t="s">
        <v>84</v>
      </c>
    </row>
    <row r="390" spans="2:65" s="1" customFormat="1" ht="19.2">
      <c r="B390" s="25"/>
      <c r="D390" s="136" t="s">
        <v>136</v>
      </c>
      <c r="F390" s="139" t="s">
        <v>503</v>
      </c>
      <c r="L390" s="25"/>
      <c r="M390" s="138"/>
      <c r="T390" s="49"/>
      <c r="AT390" s="13" t="s">
        <v>136</v>
      </c>
      <c r="AU390" s="13" t="s">
        <v>84</v>
      </c>
    </row>
    <row r="391" spans="2:65" s="1" customFormat="1" ht="21.75" customHeight="1">
      <c r="B391" s="25"/>
      <c r="C391" s="124" t="s">
        <v>381</v>
      </c>
      <c r="D391" s="124" t="s">
        <v>128</v>
      </c>
      <c r="E391" s="125" t="s">
        <v>626</v>
      </c>
      <c r="F391" s="126" t="s">
        <v>627</v>
      </c>
      <c r="G391" s="127" t="s">
        <v>146</v>
      </c>
      <c r="H391" s="128">
        <v>100</v>
      </c>
      <c r="I391" s="129">
        <v>629</v>
      </c>
      <c r="J391" s="129">
        <f>ROUND(I391*H391,2)</f>
        <v>62900</v>
      </c>
      <c r="K391" s="126" t="s">
        <v>132</v>
      </c>
      <c r="L391" s="25"/>
      <c r="M391" s="130" t="s">
        <v>1</v>
      </c>
      <c r="N391" s="131" t="s">
        <v>39</v>
      </c>
      <c r="O391" s="132">
        <v>0</v>
      </c>
      <c r="P391" s="132">
        <f>O391*H391</f>
        <v>0</v>
      </c>
      <c r="Q391" s="132">
        <v>0</v>
      </c>
      <c r="R391" s="132">
        <f>Q391*H391</f>
        <v>0</v>
      </c>
      <c r="S391" s="132">
        <v>0</v>
      </c>
      <c r="T391" s="133">
        <f>S391*H391</f>
        <v>0</v>
      </c>
      <c r="AR391" s="134" t="s">
        <v>133</v>
      </c>
      <c r="AT391" s="134" t="s">
        <v>128</v>
      </c>
      <c r="AU391" s="134" t="s">
        <v>84</v>
      </c>
      <c r="AY391" s="13" t="s">
        <v>125</v>
      </c>
      <c r="BE391" s="135">
        <f>IF(N391="základní",J391,0)</f>
        <v>62900</v>
      </c>
      <c r="BF391" s="135">
        <f>IF(N391="snížená",J391,0)</f>
        <v>0</v>
      </c>
      <c r="BG391" s="135">
        <f>IF(N391="zákl. přenesená",J391,0)</f>
        <v>0</v>
      </c>
      <c r="BH391" s="135">
        <f>IF(N391="sníž. přenesená",J391,0)</f>
        <v>0</v>
      </c>
      <c r="BI391" s="135">
        <f>IF(N391="nulová",J391,0)</f>
        <v>0</v>
      </c>
      <c r="BJ391" s="13" t="s">
        <v>82</v>
      </c>
      <c r="BK391" s="135">
        <f>ROUND(I391*H391,2)</f>
        <v>62900</v>
      </c>
      <c r="BL391" s="13" t="s">
        <v>133</v>
      </c>
      <c r="BM391" s="134" t="s">
        <v>628</v>
      </c>
    </row>
    <row r="392" spans="2:65" s="1" customFormat="1" ht="38.4">
      <c r="B392" s="25"/>
      <c r="D392" s="136" t="s">
        <v>134</v>
      </c>
      <c r="F392" s="137" t="s">
        <v>629</v>
      </c>
      <c r="L392" s="25"/>
      <c r="M392" s="138"/>
      <c r="T392" s="49"/>
      <c r="AT392" s="13" t="s">
        <v>134</v>
      </c>
      <c r="AU392" s="13" t="s">
        <v>84</v>
      </c>
    </row>
    <row r="393" spans="2:65" s="1" customFormat="1" ht="19.2">
      <c r="B393" s="25"/>
      <c r="D393" s="136" t="s">
        <v>136</v>
      </c>
      <c r="F393" s="139" t="s">
        <v>503</v>
      </c>
      <c r="L393" s="25"/>
      <c r="M393" s="138"/>
      <c r="T393" s="49"/>
      <c r="AT393" s="13" t="s">
        <v>136</v>
      </c>
      <c r="AU393" s="13" t="s">
        <v>84</v>
      </c>
    </row>
    <row r="394" spans="2:65" s="1" customFormat="1" ht="24.15" customHeight="1">
      <c r="B394" s="25"/>
      <c r="C394" s="124" t="s">
        <v>630</v>
      </c>
      <c r="D394" s="124" t="s">
        <v>128</v>
      </c>
      <c r="E394" s="125" t="s">
        <v>631</v>
      </c>
      <c r="F394" s="126" t="s">
        <v>632</v>
      </c>
      <c r="G394" s="127" t="s">
        <v>146</v>
      </c>
      <c r="H394" s="128">
        <v>100</v>
      </c>
      <c r="I394" s="129">
        <v>217</v>
      </c>
      <c r="J394" s="129">
        <f>ROUND(I394*H394,2)</f>
        <v>21700</v>
      </c>
      <c r="K394" s="126" t="s">
        <v>132</v>
      </c>
      <c r="L394" s="25"/>
      <c r="M394" s="130" t="s">
        <v>1</v>
      </c>
      <c r="N394" s="131" t="s">
        <v>39</v>
      </c>
      <c r="O394" s="132">
        <v>0</v>
      </c>
      <c r="P394" s="132">
        <f>O394*H394</f>
        <v>0</v>
      </c>
      <c r="Q394" s="132">
        <v>0</v>
      </c>
      <c r="R394" s="132">
        <f>Q394*H394</f>
        <v>0</v>
      </c>
      <c r="S394" s="132">
        <v>0</v>
      </c>
      <c r="T394" s="133">
        <f>S394*H394</f>
        <v>0</v>
      </c>
      <c r="AR394" s="134" t="s">
        <v>133</v>
      </c>
      <c r="AT394" s="134" t="s">
        <v>128</v>
      </c>
      <c r="AU394" s="134" t="s">
        <v>84</v>
      </c>
      <c r="AY394" s="13" t="s">
        <v>125</v>
      </c>
      <c r="BE394" s="135">
        <f>IF(N394="základní",J394,0)</f>
        <v>21700</v>
      </c>
      <c r="BF394" s="135">
        <f>IF(N394="snížená",J394,0)</f>
        <v>0</v>
      </c>
      <c r="BG394" s="135">
        <f>IF(N394="zákl. přenesená",J394,0)</f>
        <v>0</v>
      </c>
      <c r="BH394" s="135">
        <f>IF(N394="sníž. přenesená",J394,0)</f>
        <v>0</v>
      </c>
      <c r="BI394" s="135">
        <f>IF(N394="nulová",J394,0)</f>
        <v>0</v>
      </c>
      <c r="BJ394" s="13" t="s">
        <v>82</v>
      </c>
      <c r="BK394" s="135">
        <f>ROUND(I394*H394,2)</f>
        <v>21700</v>
      </c>
      <c r="BL394" s="13" t="s">
        <v>133</v>
      </c>
      <c r="BM394" s="134" t="s">
        <v>633</v>
      </c>
    </row>
    <row r="395" spans="2:65" s="1" customFormat="1" ht="38.4">
      <c r="B395" s="25"/>
      <c r="D395" s="136" t="s">
        <v>134</v>
      </c>
      <c r="F395" s="137" t="s">
        <v>634</v>
      </c>
      <c r="L395" s="25"/>
      <c r="M395" s="138"/>
      <c r="T395" s="49"/>
      <c r="AT395" s="13" t="s">
        <v>134</v>
      </c>
      <c r="AU395" s="13" t="s">
        <v>84</v>
      </c>
    </row>
    <row r="396" spans="2:65" s="1" customFormat="1" ht="19.2">
      <c r="B396" s="25"/>
      <c r="D396" s="136" t="s">
        <v>136</v>
      </c>
      <c r="F396" s="139" t="s">
        <v>503</v>
      </c>
      <c r="L396" s="25"/>
      <c r="M396" s="138"/>
      <c r="T396" s="49"/>
      <c r="AT396" s="13" t="s">
        <v>136</v>
      </c>
      <c r="AU396" s="13" t="s">
        <v>84</v>
      </c>
    </row>
    <row r="397" spans="2:65" s="1" customFormat="1" ht="24.15" customHeight="1">
      <c r="B397" s="25"/>
      <c r="C397" s="124" t="s">
        <v>386</v>
      </c>
      <c r="D397" s="124" t="s">
        <v>128</v>
      </c>
      <c r="E397" s="125" t="s">
        <v>635</v>
      </c>
      <c r="F397" s="126" t="s">
        <v>636</v>
      </c>
      <c r="G397" s="127" t="s">
        <v>146</v>
      </c>
      <c r="H397" s="128">
        <v>100</v>
      </c>
      <c r="I397" s="129">
        <v>210</v>
      </c>
      <c r="J397" s="129">
        <f>ROUND(I397*H397,2)</f>
        <v>21000</v>
      </c>
      <c r="K397" s="126" t="s">
        <v>132</v>
      </c>
      <c r="L397" s="25"/>
      <c r="M397" s="130" t="s">
        <v>1</v>
      </c>
      <c r="N397" s="131" t="s">
        <v>39</v>
      </c>
      <c r="O397" s="132">
        <v>0</v>
      </c>
      <c r="P397" s="132">
        <f>O397*H397</f>
        <v>0</v>
      </c>
      <c r="Q397" s="132">
        <v>0</v>
      </c>
      <c r="R397" s="132">
        <f>Q397*H397</f>
        <v>0</v>
      </c>
      <c r="S397" s="132">
        <v>0</v>
      </c>
      <c r="T397" s="133">
        <f>S397*H397</f>
        <v>0</v>
      </c>
      <c r="AR397" s="134" t="s">
        <v>133</v>
      </c>
      <c r="AT397" s="134" t="s">
        <v>128</v>
      </c>
      <c r="AU397" s="134" t="s">
        <v>84</v>
      </c>
      <c r="AY397" s="13" t="s">
        <v>125</v>
      </c>
      <c r="BE397" s="135">
        <f>IF(N397="základní",J397,0)</f>
        <v>21000</v>
      </c>
      <c r="BF397" s="135">
        <f>IF(N397="snížená",J397,0)</f>
        <v>0</v>
      </c>
      <c r="BG397" s="135">
        <f>IF(N397="zákl. přenesená",J397,0)</f>
        <v>0</v>
      </c>
      <c r="BH397" s="135">
        <f>IF(N397="sníž. přenesená",J397,0)</f>
        <v>0</v>
      </c>
      <c r="BI397" s="135">
        <f>IF(N397="nulová",J397,0)</f>
        <v>0</v>
      </c>
      <c r="BJ397" s="13" t="s">
        <v>82</v>
      </c>
      <c r="BK397" s="135">
        <f>ROUND(I397*H397,2)</f>
        <v>21000</v>
      </c>
      <c r="BL397" s="13" t="s">
        <v>133</v>
      </c>
      <c r="BM397" s="134" t="s">
        <v>637</v>
      </c>
    </row>
    <row r="398" spans="2:65" s="1" customFormat="1" ht="38.4">
      <c r="B398" s="25"/>
      <c r="D398" s="136" t="s">
        <v>134</v>
      </c>
      <c r="F398" s="137" t="s">
        <v>638</v>
      </c>
      <c r="L398" s="25"/>
      <c r="M398" s="138"/>
      <c r="T398" s="49"/>
      <c r="AT398" s="13" t="s">
        <v>134</v>
      </c>
      <c r="AU398" s="13" t="s">
        <v>84</v>
      </c>
    </row>
    <row r="399" spans="2:65" s="1" customFormat="1" ht="19.2">
      <c r="B399" s="25"/>
      <c r="D399" s="136" t="s">
        <v>136</v>
      </c>
      <c r="F399" s="139" t="s">
        <v>503</v>
      </c>
      <c r="L399" s="25"/>
      <c r="M399" s="138"/>
      <c r="T399" s="49"/>
      <c r="AT399" s="13" t="s">
        <v>136</v>
      </c>
      <c r="AU399" s="13" t="s">
        <v>84</v>
      </c>
    </row>
    <row r="400" spans="2:65" s="1" customFormat="1" ht="16.5" customHeight="1">
      <c r="B400" s="25"/>
      <c r="C400" s="124" t="s">
        <v>639</v>
      </c>
      <c r="D400" s="124" t="s">
        <v>128</v>
      </c>
      <c r="E400" s="125" t="s">
        <v>640</v>
      </c>
      <c r="F400" s="126" t="s">
        <v>641</v>
      </c>
      <c r="G400" s="127" t="s">
        <v>146</v>
      </c>
      <c r="H400" s="128">
        <v>400</v>
      </c>
      <c r="I400" s="129">
        <v>77.5</v>
      </c>
      <c r="J400" s="129">
        <f>ROUND(I400*H400,2)</f>
        <v>31000</v>
      </c>
      <c r="K400" s="126" t="s">
        <v>132</v>
      </c>
      <c r="L400" s="25"/>
      <c r="M400" s="130" t="s">
        <v>1</v>
      </c>
      <c r="N400" s="131" t="s">
        <v>39</v>
      </c>
      <c r="O400" s="132">
        <v>0</v>
      </c>
      <c r="P400" s="132">
        <f>O400*H400</f>
        <v>0</v>
      </c>
      <c r="Q400" s="132">
        <v>0</v>
      </c>
      <c r="R400" s="132">
        <f>Q400*H400</f>
        <v>0</v>
      </c>
      <c r="S400" s="132">
        <v>0</v>
      </c>
      <c r="T400" s="133">
        <f>S400*H400</f>
        <v>0</v>
      </c>
      <c r="AR400" s="134" t="s">
        <v>133</v>
      </c>
      <c r="AT400" s="134" t="s">
        <v>128</v>
      </c>
      <c r="AU400" s="134" t="s">
        <v>84</v>
      </c>
      <c r="AY400" s="13" t="s">
        <v>125</v>
      </c>
      <c r="BE400" s="135">
        <f>IF(N400="základní",J400,0)</f>
        <v>31000</v>
      </c>
      <c r="BF400" s="135">
        <f>IF(N400="snížená",J400,0)</f>
        <v>0</v>
      </c>
      <c r="BG400" s="135">
        <f>IF(N400="zákl. přenesená",J400,0)</f>
        <v>0</v>
      </c>
      <c r="BH400" s="135">
        <f>IF(N400="sníž. přenesená",J400,0)</f>
        <v>0</v>
      </c>
      <c r="BI400" s="135">
        <f>IF(N400="nulová",J400,0)</f>
        <v>0</v>
      </c>
      <c r="BJ400" s="13" t="s">
        <v>82</v>
      </c>
      <c r="BK400" s="135">
        <f>ROUND(I400*H400,2)</f>
        <v>31000</v>
      </c>
      <c r="BL400" s="13" t="s">
        <v>133</v>
      </c>
      <c r="BM400" s="134" t="s">
        <v>642</v>
      </c>
    </row>
    <row r="401" spans="2:65" s="1" customFormat="1" ht="19.2">
      <c r="B401" s="25"/>
      <c r="D401" s="136" t="s">
        <v>134</v>
      </c>
      <c r="F401" s="137" t="s">
        <v>643</v>
      </c>
      <c r="L401" s="25"/>
      <c r="M401" s="138"/>
      <c r="T401" s="49"/>
      <c r="AT401" s="13" t="s">
        <v>134</v>
      </c>
      <c r="AU401" s="13" t="s">
        <v>84</v>
      </c>
    </row>
    <row r="402" spans="2:65" s="1" customFormat="1" ht="19.2">
      <c r="B402" s="25"/>
      <c r="D402" s="136" t="s">
        <v>136</v>
      </c>
      <c r="F402" s="139" t="s">
        <v>503</v>
      </c>
      <c r="L402" s="25"/>
      <c r="M402" s="138"/>
      <c r="T402" s="49"/>
      <c r="AT402" s="13" t="s">
        <v>136</v>
      </c>
      <c r="AU402" s="13" t="s">
        <v>84</v>
      </c>
    </row>
    <row r="403" spans="2:65" s="1" customFormat="1" ht="16.5" customHeight="1">
      <c r="B403" s="25"/>
      <c r="C403" s="124" t="s">
        <v>390</v>
      </c>
      <c r="D403" s="124" t="s">
        <v>128</v>
      </c>
      <c r="E403" s="125" t="s">
        <v>644</v>
      </c>
      <c r="F403" s="126" t="s">
        <v>645</v>
      </c>
      <c r="G403" s="127" t="s">
        <v>146</v>
      </c>
      <c r="H403" s="128">
        <v>100</v>
      </c>
      <c r="I403" s="129">
        <v>105</v>
      </c>
      <c r="J403" s="129">
        <f>ROUND(I403*H403,2)</f>
        <v>10500</v>
      </c>
      <c r="K403" s="126" t="s">
        <v>132</v>
      </c>
      <c r="L403" s="25"/>
      <c r="M403" s="130" t="s">
        <v>1</v>
      </c>
      <c r="N403" s="131" t="s">
        <v>39</v>
      </c>
      <c r="O403" s="132">
        <v>0</v>
      </c>
      <c r="P403" s="132">
        <f>O403*H403</f>
        <v>0</v>
      </c>
      <c r="Q403" s="132">
        <v>0</v>
      </c>
      <c r="R403" s="132">
        <f>Q403*H403</f>
        <v>0</v>
      </c>
      <c r="S403" s="132">
        <v>0</v>
      </c>
      <c r="T403" s="133">
        <f>S403*H403</f>
        <v>0</v>
      </c>
      <c r="AR403" s="134" t="s">
        <v>133</v>
      </c>
      <c r="AT403" s="134" t="s">
        <v>128</v>
      </c>
      <c r="AU403" s="134" t="s">
        <v>84</v>
      </c>
      <c r="AY403" s="13" t="s">
        <v>125</v>
      </c>
      <c r="BE403" s="135">
        <f>IF(N403="základní",J403,0)</f>
        <v>10500</v>
      </c>
      <c r="BF403" s="135">
        <f>IF(N403="snížená",J403,0)</f>
        <v>0</v>
      </c>
      <c r="BG403" s="135">
        <f>IF(N403="zákl. přenesená",J403,0)</f>
        <v>0</v>
      </c>
      <c r="BH403" s="135">
        <f>IF(N403="sníž. přenesená",J403,0)</f>
        <v>0</v>
      </c>
      <c r="BI403" s="135">
        <f>IF(N403="nulová",J403,0)</f>
        <v>0</v>
      </c>
      <c r="BJ403" s="13" t="s">
        <v>82</v>
      </c>
      <c r="BK403" s="135">
        <f>ROUND(I403*H403,2)</f>
        <v>10500</v>
      </c>
      <c r="BL403" s="13" t="s">
        <v>133</v>
      </c>
      <c r="BM403" s="134" t="s">
        <v>646</v>
      </c>
    </row>
    <row r="404" spans="2:65" s="1" customFormat="1" ht="19.2">
      <c r="B404" s="25"/>
      <c r="D404" s="136" t="s">
        <v>134</v>
      </c>
      <c r="F404" s="137" t="s">
        <v>647</v>
      </c>
      <c r="L404" s="25"/>
      <c r="M404" s="138"/>
      <c r="T404" s="49"/>
      <c r="AT404" s="13" t="s">
        <v>134</v>
      </c>
      <c r="AU404" s="13" t="s">
        <v>84</v>
      </c>
    </row>
    <row r="405" spans="2:65" s="1" customFormat="1" ht="19.2">
      <c r="B405" s="25"/>
      <c r="D405" s="136" t="s">
        <v>136</v>
      </c>
      <c r="F405" s="139" t="s">
        <v>503</v>
      </c>
      <c r="L405" s="25"/>
      <c r="M405" s="138"/>
      <c r="T405" s="49"/>
      <c r="AT405" s="13" t="s">
        <v>136</v>
      </c>
      <c r="AU405" s="13" t="s">
        <v>84</v>
      </c>
    </row>
    <row r="406" spans="2:65" s="1" customFormat="1" ht="16.5" customHeight="1">
      <c r="B406" s="25"/>
      <c r="C406" s="124" t="s">
        <v>648</v>
      </c>
      <c r="D406" s="124" t="s">
        <v>128</v>
      </c>
      <c r="E406" s="125" t="s">
        <v>649</v>
      </c>
      <c r="F406" s="126" t="s">
        <v>650</v>
      </c>
      <c r="G406" s="127" t="s">
        <v>651</v>
      </c>
      <c r="H406" s="128">
        <v>200</v>
      </c>
      <c r="I406" s="129">
        <v>310</v>
      </c>
      <c r="J406" s="129">
        <f>ROUND(I406*H406,2)</f>
        <v>62000</v>
      </c>
      <c r="K406" s="126" t="s">
        <v>132</v>
      </c>
      <c r="L406" s="25"/>
      <c r="M406" s="130" t="s">
        <v>1</v>
      </c>
      <c r="N406" s="131" t="s">
        <v>39</v>
      </c>
      <c r="O406" s="132">
        <v>0</v>
      </c>
      <c r="P406" s="132">
        <f>O406*H406</f>
        <v>0</v>
      </c>
      <c r="Q406" s="132">
        <v>0</v>
      </c>
      <c r="R406" s="132">
        <f>Q406*H406</f>
        <v>0</v>
      </c>
      <c r="S406" s="132">
        <v>0</v>
      </c>
      <c r="T406" s="133">
        <f>S406*H406</f>
        <v>0</v>
      </c>
      <c r="AR406" s="134" t="s">
        <v>133</v>
      </c>
      <c r="AT406" s="134" t="s">
        <v>128</v>
      </c>
      <c r="AU406" s="134" t="s">
        <v>84</v>
      </c>
      <c r="AY406" s="13" t="s">
        <v>125</v>
      </c>
      <c r="BE406" s="135">
        <f>IF(N406="základní",J406,0)</f>
        <v>62000</v>
      </c>
      <c r="BF406" s="135">
        <f>IF(N406="snížená",J406,0)</f>
        <v>0</v>
      </c>
      <c r="BG406" s="135">
        <f>IF(N406="zákl. přenesená",J406,0)</f>
        <v>0</v>
      </c>
      <c r="BH406" s="135">
        <f>IF(N406="sníž. přenesená",J406,0)</f>
        <v>0</v>
      </c>
      <c r="BI406" s="135">
        <f>IF(N406="nulová",J406,0)</f>
        <v>0</v>
      </c>
      <c r="BJ406" s="13" t="s">
        <v>82</v>
      </c>
      <c r="BK406" s="135">
        <f>ROUND(I406*H406,2)</f>
        <v>62000</v>
      </c>
      <c r="BL406" s="13" t="s">
        <v>133</v>
      </c>
      <c r="BM406" s="134" t="s">
        <v>652</v>
      </c>
    </row>
    <row r="407" spans="2:65" s="1" customFormat="1" ht="28.8">
      <c r="B407" s="25"/>
      <c r="D407" s="136" t="s">
        <v>134</v>
      </c>
      <c r="F407" s="137" t="s">
        <v>653</v>
      </c>
      <c r="L407" s="25"/>
      <c r="M407" s="138"/>
      <c r="T407" s="49"/>
      <c r="AT407" s="13" t="s">
        <v>134</v>
      </c>
      <c r="AU407" s="13" t="s">
        <v>84</v>
      </c>
    </row>
    <row r="408" spans="2:65" s="1" customFormat="1" ht="16.5" customHeight="1">
      <c r="B408" s="25"/>
      <c r="C408" s="124" t="s">
        <v>395</v>
      </c>
      <c r="D408" s="124" t="s">
        <v>128</v>
      </c>
      <c r="E408" s="125" t="s">
        <v>654</v>
      </c>
      <c r="F408" s="126" t="s">
        <v>655</v>
      </c>
      <c r="G408" s="127" t="s">
        <v>651</v>
      </c>
      <c r="H408" s="128">
        <v>100</v>
      </c>
      <c r="I408" s="129">
        <v>307</v>
      </c>
      <c r="J408" s="129">
        <f>ROUND(I408*H408,2)</f>
        <v>30700</v>
      </c>
      <c r="K408" s="126" t="s">
        <v>132</v>
      </c>
      <c r="L408" s="25"/>
      <c r="M408" s="130" t="s">
        <v>1</v>
      </c>
      <c r="N408" s="131" t="s">
        <v>39</v>
      </c>
      <c r="O408" s="132">
        <v>0</v>
      </c>
      <c r="P408" s="132">
        <f>O408*H408</f>
        <v>0</v>
      </c>
      <c r="Q408" s="132">
        <v>0</v>
      </c>
      <c r="R408" s="132">
        <f>Q408*H408</f>
        <v>0</v>
      </c>
      <c r="S408" s="132">
        <v>0</v>
      </c>
      <c r="T408" s="133">
        <f>S408*H408</f>
        <v>0</v>
      </c>
      <c r="AR408" s="134" t="s">
        <v>133</v>
      </c>
      <c r="AT408" s="134" t="s">
        <v>128</v>
      </c>
      <c r="AU408" s="134" t="s">
        <v>84</v>
      </c>
      <c r="AY408" s="13" t="s">
        <v>125</v>
      </c>
      <c r="BE408" s="135">
        <f>IF(N408="základní",J408,0)</f>
        <v>30700</v>
      </c>
      <c r="BF408" s="135">
        <f>IF(N408="snížená",J408,0)</f>
        <v>0</v>
      </c>
      <c r="BG408" s="135">
        <f>IF(N408="zákl. přenesená",J408,0)</f>
        <v>0</v>
      </c>
      <c r="BH408" s="135">
        <f>IF(N408="sníž. přenesená",J408,0)</f>
        <v>0</v>
      </c>
      <c r="BI408" s="135">
        <f>IF(N408="nulová",J408,0)</f>
        <v>0</v>
      </c>
      <c r="BJ408" s="13" t="s">
        <v>82</v>
      </c>
      <c r="BK408" s="135">
        <f>ROUND(I408*H408,2)</f>
        <v>30700</v>
      </c>
      <c r="BL408" s="13" t="s">
        <v>133</v>
      </c>
      <c r="BM408" s="134" t="s">
        <v>656</v>
      </c>
    </row>
    <row r="409" spans="2:65" s="1" customFormat="1" ht="28.8">
      <c r="B409" s="25"/>
      <c r="D409" s="136" t="s">
        <v>134</v>
      </c>
      <c r="F409" s="137" t="s">
        <v>657</v>
      </c>
      <c r="L409" s="25"/>
      <c r="M409" s="138"/>
      <c r="T409" s="49"/>
      <c r="AT409" s="13" t="s">
        <v>134</v>
      </c>
      <c r="AU409" s="13" t="s">
        <v>84</v>
      </c>
    </row>
    <row r="410" spans="2:65" s="1" customFormat="1" ht="16.5" customHeight="1">
      <c r="B410" s="25"/>
      <c r="C410" s="124" t="s">
        <v>658</v>
      </c>
      <c r="D410" s="124" t="s">
        <v>128</v>
      </c>
      <c r="E410" s="125" t="s">
        <v>659</v>
      </c>
      <c r="F410" s="126" t="s">
        <v>660</v>
      </c>
      <c r="G410" s="127" t="s">
        <v>651</v>
      </c>
      <c r="H410" s="128">
        <v>200</v>
      </c>
      <c r="I410" s="129">
        <v>363</v>
      </c>
      <c r="J410" s="129">
        <f>ROUND(I410*H410,2)</f>
        <v>72600</v>
      </c>
      <c r="K410" s="126" t="s">
        <v>132</v>
      </c>
      <c r="L410" s="25"/>
      <c r="M410" s="130" t="s">
        <v>1</v>
      </c>
      <c r="N410" s="131" t="s">
        <v>39</v>
      </c>
      <c r="O410" s="132">
        <v>0</v>
      </c>
      <c r="P410" s="132">
        <f>O410*H410</f>
        <v>0</v>
      </c>
      <c r="Q410" s="132">
        <v>0</v>
      </c>
      <c r="R410" s="132">
        <f>Q410*H410</f>
        <v>0</v>
      </c>
      <c r="S410" s="132">
        <v>0</v>
      </c>
      <c r="T410" s="133">
        <f>S410*H410</f>
        <v>0</v>
      </c>
      <c r="AR410" s="134" t="s">
        <v>133</v>
      </c>
      <c r="AT410" s="134" t="s">
        <v>128</v>
      </c>
      <c r="AU410" s="134" t="s">
        <v>84</v>
      </c>
      <c r="AY410" s="13" t="s">
        <v>125</v>
      </c>
      <c r="BE410" s="135">
        <f>IF(N410="základní",J410,0)</f>
        <v>72600</v>
      </c>
      <c r="BF410" s="135">
        <f>IF(N410="snížená",J410,0)</f>
        <v>0</v>
      </c>
      <c r="BG410" s="135">
        <f>IF(N410="zákl. přenesená",J410,0)</f>
        <v>0</v>
      </c>
      <c r="BH410" s="135">
        <f>IF(N410="sníž. přenesená",J410,0)</f>
        <v>0</v>
      </c>
      <c r="BI410" s="135">
        <f>IF(N410="nulová",J410,0)</f>
        <v>0</v>
      </c>
      <c r="BJ410" s="13" t="s">
        <v>82</v>
      </c>
      <c r="BK410" s="135">
        <f>ROUND(I410*H410,2)</f>
        <v>72600</v>
      </c>
      <c r="BL410" s="13" t="s">
        <v>133</v>
      </c>
      <c r="BM410" s="134" t="s">
        <v>661</v>
      </c>
    </row>
    <row r="411" spans="2:65" s="1" customFormat="1" ht="28.8">
      <c r="B411" s="25"/>
      <c r="D411" s="136" t="s">
        <v>134</v>
      </c>
      <c r="F411" s="137" t="s">
        <v>662</v>
      </c>
      <c r="L411" s="25"/>
      <c r="M411" s="138"/>
      <c r="T411" s="49"/>
      <c r="AT411" s="13" t="s">
        <v>134</v>
      </c>
      <c r="AU411" s="13" t="s">
        <v>84</v>
      </c>
    </row>
    <row r="412" spans="2:65" s="1" customFormat="1" ht="16.5" customHeight="1">
      <c r="B412" s="25"/>
      <c r="C412" s="124" t="s">
        <v>399</v>
      </c>
      <c r="D412" s="124" t="s">
        <v>128</v>
      </c>
      <c r="E412" s="125" t="s">
        <v>663</v>
      </c>
      <c r="F412" s="126" t="s">
        <v>664</v>
      </c>
      <c r="G412" s="127" t="s">
        <v>651</v>
      </c>
      <c r="H412" s="128">
        <v>750</v>
      </c>
      <c r="I412" s="129">
        <v>750</v>
      </c>
      <c r="J412" s="129">
        <f>ROUND(I412*H412,2)</f>
        <v>562500</v>
      </c>
      <c r="K412" s="126" t="s">
        <v>132</v>
      </c>
      <c r="L412" s="25"/>
      <c r="M412" s="130" t="s">
        <v>1</v>
      </c>
      <c r="N412" s="131" t="s">
        <v>39</v>
      </c>
      <c r="O412" s="132">
        <v>0</v>
      </c>
      <c r="P412" s="132">
        <f>O412*H412</f>
        <v>0</v>
      </c>
      <c r="Q412" s="132">
        <v>0</v>
      </c>
      <c r="R412" s="132">
        <f>Q412*H412</f>
        <v>0</v>
      </c>
      <c r="S412" s="132">
        <v>0</v>
      </c>
      <c r="T412" s="133">
        <f>S412*H412</f>
        <v>0</v>
      </c>
      <c r="AR412" s="134" t="s">
        <v>133</v>
      </c>
      <c r="AT412" s="134" t="s">
        <v>128</v>
      </c>
      <c r="AU412" s="134" t="s">
        <v>84</v>
      </c>
      <c r="AY412" s="13" t="s">
        <v>125</v>
      </c>
      <c r="BE412" s="135">
        <f>IF(N412="základní",J412,0)</f>
        <v>562500</v>
      </c>
      <c r="BF412" s="135">
        <f>IF(N412="snížená",J412,0)</f>
        <v>0</v>
      </c>
      <c r="BG412" s="135">
        <f>IF(N412="zákl. přenesená",J412,0)</f>
        <v>0</v>
      </c>
      <c r="BH412" s="135">
        <f>IF(N412="sníž. přenesená",J412,0)</f>
        <v>0</v>
      </c>
      <c r="BI412" s="135">
        <f>IF(N412="nulová",J412,0)</f>
        <v>0</v>
      </c>
      <c r="BJ412" s="13" t="s">
        <v>82</v>
      </c>
      <c r="BK412" s="135">
        <f>ROUND(I412*H412,2)</f>
        <v>562500</v>
      </c>
      <c r="BL412" s="13" t="s">
        <v>133</v>
      </c>
      <c r="BM412" s="134" t="s">
        <v>665</v>
      </c>
    </row>
    <row r="413" spans="2:65" s="1" customFormat="1" ht="38.4">
      <c r="B413" s="25"/>
      <c r="D413" s="136" t="s">
        <v>134</v>
      </c>
      <c r="F413" s="137" t="s">
        <v>666</v>
      </c>
      <c r="L413" s="25"/>
      <c r="M413" s="138"/>
      <c r="T413" s="49"/>
      <c r="AT413" s="13" t="s">
        <v>134</v>
      </c>
      <c r="AU413" s="13" t="s">
        <v>84</v>
      </c>
    </row>
    <row r="414" spans="2:65" s="1" customFormat="1" ht="16.5" customHeight="1">
      <c r="B414" s="25"/>
      <c r="C414" s="124" t="s">
        <v>667</v>
      </c>
      <c r="D414" s="124" t="s">
        <v>128</v>
      </c>
      <c r="E414" s="125" t="s">
        <v>668</v>
      </c>
      <c r="F414" s="126" t="s">
        <v>669</v>
      </c>
      <c r="G414" s="127" t="s">
        <v>651</v>
      </c>
      <c r="H414" s="128">
        <v>750</v>
      </c>
      <c r="I414" s="129">
        <v>1000</v>
      </c>
      <c r="J414" s="129">
        <f>ROUND(I414*H414,2)</f>
        <v>750000</v>
      </c>
      <c r="K414" s="126" t="s">
        <v>132</v>
      </c>
      <c r="L414" s="25"/>
      <c r="M414" s="130" t="s">
        <v>1</v>
      </c>
      <c r="N414" s="131" t="s">
        <v>39</v>
      </c>
      <c r="O414" s="132">
        <v>0</v>
      </c>
      <c r="P414" s="132">
        <f>O414*H414</f>
        <v>0</v>
      </c>
      <c r="Q414" s="132">
        <v>0</v>
      </c>
      <c r="R414" s="132">
        <f>Q414*H414</f>
        <v>0</v>
      </c>
      <c r="S414" s="132">
        <v>0</v>
      </c>
      <c r="T414" s="133">
        <f>S414*H414</f>
        <v>0</v>
      </c>
      <c r="AR414" s="134" t="s">
        <v>133</v>
      </c>
      <c r="AT414" s="134" t="s">
        <v>128</v>
      </c>
      <c r="AU414" s="134" t="s">
        <v>84</v>
      </c>
      <c r="AY414" s="13" t="s">
        <v>125</v>
      </c>
      <c r="BE414" s="135">
        <f>IF(N414="základní",J414,0)</f>
        <v>750000</v>
      </c>
      <c r="BF414" s="135">
        <f>IF(N414="snížená",J414,0)</f>
        <v>0</v>
      </c>
      <c r="BG414" s="135">
        <f>IF(N414="zákl. přenesená",J414,0)</f>
        <v>0</v>
      </c>
      <c r="BH414" s="135">
        <f>IF(N414="sníž. přenesená",J414,0)</f>
        <v>0</v>
      </c>
      <c r="BI414" s="135">
        <f>IF(N414="nulová",J414,0)</f>
        <v>0</v>
      </c>
      <c r="BJ414" s="13" t="s">
        <v>82</v>
      </c>
      <c r="BK414" s="135">
        <f>ROUND(I414*H414,2)</f>
        <v>750000</v>
      </c>
      <c r="BL414" s="13" t="s">
        <v>133</v>
      </c>
      <c r="BM414" s="134" t="s">
        <v>670</v>
      </c>
    </row>
    <row r="415" spans="2:65" s="1" customFormat="1" ht="38.4">
      <c r="B415" s="25"/>
      <c r="D415" s="136" t="s">
        <v>134</v>
      </c>
      <c r="F415" s="137" t="s">
        <v>671</v>
      </c>
      <c r="L415" s="25"/>
      <c r="M415" s="138"/>
      <c r="T415" s="49"/>
      <c r="AT415" s="13" t="s">
        <v>134</v>
      </c>
      <c r="AU415" s="13" t="s">
        <v>84</v>
      </c>
    </row>
    <row r="416" spans="2:65" s="1" customFormat="1" ht="16.5" customHeight="1">
      <c r="B416" s="25"/>
      <c r="C416" s="124" t="s">
        <v>404</v>
      </c>
      <c r="D416" s="124" t="s">
        <v>128</v>
      </c>
      <c r="E416" s="125" t="s">
        <v>672</v>
      </c>
      <c r="F416" s="126" t="s">
        <v>673</v>
      </c>
      <c r="G416" s="127" t="s">
        <v>146</v>
      </c>
      <c r="H416" s="128">
        <v>750</v>
      </c>
      <c r="I416" s="129">
        <v>221</v>
      </c>
      <c r="J416" s="129">
        <f>ROUND(I416*H416,2)</f>
        <v>165750</v>
      </c>
      <c r="K416" s="126" t="s">
        <v>132</v>
      </c>
      <c r="L416" s="25"/>
      <c r="M416" s="130" t="s">
        <v>1</v>
      </c>
      <c r="N416" s="131" t="s">
        <v>39</v>
      </c>
      <c r="O416" s="132">
        <v>0</v>
      </c>
      <c r="P416" s="132">
        <f>O416*H416</f>
        <v>0</v>
      </c>
      <c r="Q416" s="132">
        <v>0</v>
      </c>
      <c r="R416" s="132">
        <f>Q416*H416</f>
        <v>0</v>
      </c>
      <c r="S416" s="132">
        <v>0</v>
      </c>
      <c r="T416" s="133">
        <f>S416*H416</f>
        <v>0</v>
      </c>
      <c r="AR416" s="134" t="s">
        <v>133</v>
      </c>
      <c r="AT416" s="134" t="s">
        <v>128</v>
      </c>
      <c r="AU416" s="134" t="s">
        <v>84</v>
      </c>
      <c r="AY416" s="13" t="s">
        <v>125</v>
      </c>
      <c r="BE416" s="135">
        <f>IF(N416="základní",J416,0)</f>
        <v>165750</v>
      </c>
      <c r="BF416" s="135">
        <f>IF(N416="snížená",J416,0)</f>
        <v>0</v>
      </c>
      <c r="BG416" s="135">
        <f>IF(N416="zákl. přenesená",J416,0)</f>
        <v>0</v>
      </c>
      <c r="BH416" s="135">
        <f>IF(N416="sníž. přenesená",J416,0)</f>
        <v>0</v>
      </c>
      <c r="BI416" s="135">
        <f>IF(N416="nulová",J416,0)</f>
        <v>0</v>
      </c>
      <c r="BJ416" s="13" t="s">
        <v>82</v>
      </c>
      <c r="BK416" s="135">
        <f>ROUND(I416*H416,2)</f>
        <v>165750</v>
      </c>
      <c r="BL416" s="13" t="s">
        <v>133</v>
      </c>
      <c r="BM416" s="134" t="s">
        <v>674</v>
      </c>
    </row>
    <row r="417" spans="2:65" s="1" customFormat="1" ht="28.8">
      <c r="B417" s="25"/>
      <c r="D417" s="136" t="s">
        <v>134</v>
      </c>
      <c r="F417" s="137" t="s">
        <v>675</v>
      </c>
      <c r="L417" s="25"/>
      <c r="M417" s="138"/>
      <c r="T417" s="49"/>
      <c r="AT417" s="13" t="s">
        <v>134</v>
      </c>
      <c r="AU417" s="13" t="s">
        <v>84</v>
      </c>
    </row>
    <row r="418" spans="2:65" s="1" customFormat="1" ht="19.2">
      <c r="B418" s="25"/>
      <c r="D418" s="136" t="s">
        <v>136</v>
      </c>
      <c r="F418" s="139" t="s">
        <v>676</v>
      </c>
      <c r="L418" s="25"/>
      <c r="M418" s="138"/>
      <c r="T418" s="49"/>
      <c r="AT418" s="13" t="s">
        <v>136</v>
      </c>
      <c r="AU418" s="13" t="s">
        <v>84</v>
      </c>
    </row>
    <row r="419" spans="2:65" s="1" customFormat="1" ht="16.5" customHeight="1">
      <c r="B419" s="25"/>
      <c r="C419" s="124" t="s">
        <v>677</v>
      </c>
      <c r="D419" s="124" t="s">
        <v>128</v>
      </c>
      <c r="E419" s="125" t="s">
        <v>678</v>
      </c>
      <c r="F419" s="126" t="s">
        <v>679</v>
      </c>
      <c r="G419" s="127" t="s">
        <v>146</v>
      </c>
      <c r="H419" s="128">
        <v>750</v>
      </c>
      <c r="I419" s="129">
        <v>384</v>
      </c>
      <c r="J419" s="129">
        <f>ROUND(I419*H419,2)</f>
        <v>288000</v>
      </c>
      <c r="K419" s="126" t="s">
        <v>132</v>
      </c>
      <c r="L419" s="25"/>
      <c r="M419" s="130" t="s">
        <v>1</v>
      </c>
      <c r="N419" s="131" t="s">
        <v>39</v>
      </c>
      <c r="O419" s="132">
        <v>0</v>
      </c>
      <c r="P419" s="132">
        <f>O419*H419</f>
        <v>0</v>
      </c>
      <c r="Q419" s="132">
        <v>0</v>
      </c>
      <c r="R419" s="132">
        <f>Q419*H419</f>
        <v>0</v>
      </c>
      <c r="S419" s="132">
        <v>0</v>
      </c>
      <c r="T419" s="133">
        <f>S419*H419</f>
        <v>0</v>
      </c>
      <c r="AR419" s="134" t="s">
        <v>133</v>
      </c>
      <c r="AT419" s="134" t="s">
        <v>128</v>
      </c>
      <c r="AU419" s="134" t="s">
        <v>84</v>
      </c>
      <c r="AY419" s="13" t="s">
        <v>125</v>
      </c>
      <c r="BE419" s="135">
        <f>IF(N419="základní",J419,0)</f>
        <v>288000</v>
      </c>
      <c r="BF419" s="135">
        <f>IF(N419="snížená",J419,0)</f>
        <v>0</v>
      </c>
      <c r="BG419" s="135">
        <f>IF(N419="zákl. přenesená",J419,0)</f>
        <v>0</v>
      </c>
      <c r="BH419" s="135">
        <f>IF(N419="sníž. přenesená",J419,0)</f>
        <v>0</v>
      </c>
      <c r="BI419" s="135">
        <f>IF(N419="nulová",J419,0)</f>
        <v>0</v>
      </c>
      <c r="BJ419" s="13" t="s">
        <v>82</v>
      </c>
      <c r="BK419" s="135">
        <f>ROUND(I419*H419,2)</f>
        <v>288000</v>
      </c>
      <c r="BL419" s="13" t="s">
        <v>133</v>
      </c>
      <c r="BM419" s="134" t="s">
        <v>680</v>
      </c>
    </row>
    <row r="420" spans="2:65" s="1" customFormat="1" ht="28.8">
      <c r="B420" s="25"/>
      <c r="D420" s="136" t="s">
        <v>134</v>
      </c>
      <c r="F420" s="137" t="s">
        <v>681</v>
      </c>
      <c r="L420" s="25"/>
      <c r="M420" s="138"/>
      <c r="T420" s="49"/>
      <c r="AT420" s="13" t="s">
        <v>134</v>
      </c>
      <c r="AU420" s="13" t="s">
        <v>84</v>
      </c>
    </row>
    <row r="421" spans="2:65" s="1" customFormat="1" ht="19.2">
      <c r="B421" s="25"/>
      <c r="D421" s="136" t="s">
        <v>136</v>
      </c>
      <c r="F421" s="139" t="s">
        <v>676</v>
      </c>
      <c r="L421" s="25"/>
      <c r="M421" s="138"/>
      <c r="T421" s="49"/>
      <c r="AT421" s="13" t="s">
        <v>136</v>
      </c>
      <c r="AU421" s="13" t="s">
        <v>84</v>
      </c>
    </row>
    <row r="422" spans="2:65" s="1" customFormat="1" ht="16.5" customHeight="1">
      <c r="B422" s="25"/>
      <c r="C422" s="124" t="s">
        <v>408</v>
      </c>
      <c r="D422" s="124" t="s">
        <v>128</v>
      </c>
      <c r="E422" s="125" t="s">
        <v>682</v>
      </c>
      <c r="F422" s="126" t="s">
        <v>683</v>
      </c>
      <c r="G422" s="127" t="s">
        <v>146</v>
      </c>
      <c r="H422" s="128">
        <v>100</v>
      </c>
      <c r="I422" s="129">
        <v>244</v>
      </c>
      <c r="J422" s="129">
        <f>ROUND(I422*H422,2)</f>
        <v>24400</v>
      </c>
      <c r="K422" s="126" t="s">
        <v>132</v>
      </c>
      <c r="L422" s="25"/>
      <c r="M422" s="130" t="s">
        <v>1</v>
      </c>
      <c r="N422" s="131" t="s">
        <v>39</v>
      </c>
      <c r="O422" s="132">
        <v>0</v>
      </c>
      <c r="P422" s="132">
        <f>O422*H422</f>
        <v>0</v>
      </c>
      <c r="Q422" s="132">
        <v>0</v>
      </c>
      <c r="R422" s="132">
        <f>Q422*H422</f>
        <v>0</v>
      </c>
      <c r="S422" s="132">
        <v>0</v>
      </c>
      <c r="T422" s="133">
        <f>S422*H422</f>
        <v>0</v>
      </c>
      <c r="AR422" s="134" t="s">
        <v>133</v>
      </c>
      <c r="AT422" s="134" t="s">
        <v>128</v>
      </c>
      <c r="AU422" s="134" t="s">
        <v>84</v>
      </c>
      <c r="AY422" s="13" t="s">
        <v>125</v>
      </c>
      <c r="BE422" s="135">
        <f>IF(N422="základní",J422,0)</f>
        <v>24400</v>
      </c>
      <c r="BF422" s="135">
        <f>IF(N422="snížená",J422,0)</f>
        <v>0</v>
      </c>
      <c r="BG422" s="135">
        <f>IF(N422="zákl. přenesená",J422,0)</f>
        <v>0</v>
      </c>
      <c r="BH422" s="135">
        <f>IF(N422="sníž. přenesená",J422,0)</f>
        <v>0</v>
      </c>
      <c r="BI422" s="135">
        <f>IF(N422="nulová",J422,0)</f>
        <v>0</v>
      </c>
      <c r="BJ422" s="13" t="s">
        <v>82</v>
      </c>
      <c r="BK422" s="135">
        <f>ROUND(I422*H422,2)</f>
        <v>24400</v>
      </c>
      <c r="BL422" s="13" t="s">
        <v>133</v>
      </c>
      <c r="BM422" s="134" t="s">
        <v>684</v>
      </c>
    </row>
    <row r="423" spans="2:65" s="1" customFormat="1" ht="19.2">
      <c r="B423" s="25"/>
      <c r="D423" s="136" t="s">
        <v>134</v>
      </c>
      <c r="F423" s="137" t="s">
        <v>685</v>
      </c>
      <c r="L423" s="25"/>
      <c r="M423" s="138"/>
      <c r="T423" s="49"/>
      <c r="AT423" s="13" t="s">
        <v>134</v>
      </c>
      <c r="AU423" s="13" t="s">
        <v>84</v>
      </c>
    </row>
    <row r="424" spans="2:65" s="1" customFormat="1" ht="16.5" customHeight="1">
      <c r="B424" s="25"/>
      <c r="C424" s="124" t="s">
        <v>686</v>
      </c>
      <c r="D424" s="124" t="s">
        <v>128</v>
      </c>
      <c r="E424" s="125" t="s">
        <v>687</v>
      </c>
      <c r="F424" s="126" t="s">
        <v>688</v>
      </c>
      <c r="G424" s="127" t="s">
        <v>146</v>
      </c>
      <c r="H424" s="128">
        <v>100</v>
      </c>
      <c r="I424" s="129">
        <v>293</v>
      </c>
      <c r="J424" s="129">
        <f>ROUND(I424*H424,2)</f>
        <v>29300</v>
      </c>
      <c r="K424" s="126" t="s">
        <v>132</v>
      </c>
      <c r="L424" s="25"/>
      <c r="M424" s="130" t="s">
        <v>1</v>
      </c>
      <c r="N424" s="131" t="s">
        <v>39</v>
      </c>
      <c r="O424" s="132">
        <v>0</v>
      </c>
      <c r="P424" s="132">
        <f>O424*H424</f>
        <v>0</v>
      </c>
      <c r="Q424" s="132">
        <v>0</v>
      </c>
      <c r="R424" s="132">
        <f>Q424*H424</f>
        <v>0</v>
      </c>
      <c r="S424" s="132">
        <v>0</v>
      </c>
      <c r="T424" s="133">
        <f>S424*H424</f>
        <v>0</v>
      </c>
      <c r="AR424" s="134" t="s">
        <v>133</v>
      </c>
      <c r="AT424" s="134" t="s">
        <v>128</v>
      </c>
      <c r="AU424" s="134" t="s">
        <v>84</v>
      </c>
      <c r="AY424" s="13" t="s">
        <v>125</v>
      </c>
      <c r="BE424" s="135">
        <f>IF(N424="základní",J424,0)</f>
        <v>29300</v>
      </c>
      <c r="BF424" s="135">
        <f>IF(N424="snížená",J424,0)</f>
        <v>0</v>
      </c>
      <c r="BG424" s="135">
        <f>IF(N424="zákl. přenesená",J424,0)</f>
        <v>0</v>
      </c>
      <c r="BH424" s="135">
        <f>IF(N424="sníž. přenesená",J424,0)</f>
        <v>0</v>
      </c>
      <c r="BI424" s="135">
        <f>IF(N424="nulová",J424,0)</f>
        <v>0</v>
      </c>
      <c r="BJ424" s="13" t="s">
        <v>82</v>
      </c>
      <c r="BK424" s="135">
        <f>ROUND(I424*H424,2)</f>
        <v>29300</v>
      </c>
      <c r="BL424" s="13" t="s">
        <v>133</v>
      </c>
      <c r="BM424" s="134" t="s">
        <v>689</v>
      </c>
    </row>
    <row r="425" spans="2:65" s="1" customFormat="1" ht="19.2">
      <c r="B425" s="25"/>
      <c r="D425" s="136" t="s">
        <v>134</v>
      </c>
      <c r="F425" s="137" t="s">
        <v>690</v>
      </c>
      <c r="L425" s="25"/>
      <c r="M425" s="138"/>
      <c r="T425" s="49"/>
      <c r="AT425" s="13" t="s">
        <v>134</v>
      </c>
      <c r="AU425" s="13" t="s">
        <v>84</v>
      </c>
    </row>
    <row r="426" spans="2:65" s="1" customFormat="1" ht="16.5" customHeight="1">
      <c r="B426" s="25"/>
      <c r="C426" s="124" t="s">
        <v>413</v>
      </c>
      <c r="D426" s="124" t="s">
        <v>128</v>
      </c>
      <c r="E426" s="125" t="s">
        <v>691</v>
      </c>
      <c r="F426" s="126" t="s">
        <v>692</v>
      </c>
      <c r="G426" s="127" t="s">
        <v>146</v>
      </c>
      <c r="H426" s="128">
        <v>50</v>
      </c>
      <c r="I426" s="129">
        <v>545</v>
      </c>
      <c r="J426" s="129">
        <f>ROUND(I426*H426,2)</f>
        <v>27250</v>
      </c>
      <c r="K426" s="126" t="s">
        <v>132</v>
      </c>
      <c r="L426" s="25"/>
      <c r="M426" s="130" t="s">
        <v>1</v>
      </c>
      <c r="N426" s="131" t="s">
        <v>39</v>
      </c>
      <c r="O426" s="132">
        <v>0</v>
      </c>
      <c r="P426" s="132">
        <f>O426*H426</f>
        <v>0</v>
      </c>
      <c r="Q426" s="132">
        <v>0</v>
      </c>
      <c r="R426" s="132">
        <f>Q426*H426</f>
        <v>0</v>
      </c>
      <c r="S426" s="132">
        <v>0</v>
      </c>
      <c r="T426" s="133">
        <f>S426*H426</f>
        <v>0</v>
      </c>
      <c r="AR426" s="134" t="s">
        <v>133</v>
      </c>
      <c r="AT426" s="134" t="s">
        <v>128</v>
      </c>
      <c r="AU426" s="134" t="s">
        <v>84</v>
      </c>
      <c r="AY426" s="13" t="s">
        <v>125</v>
      </c>
      <c r="BE426" s="135">
        <f>IF(N426="základní",J426,0)</f>
        <v>27250</v>
      </c>
      <c r="BF426" s="135">
        <f>IF(N426="snížená",J426,0)</f>
        <v>0</v>
      </c>
      <c r="BG426" s="135">
        <f>IF(N426="zákl. přenesená",J426,0)</f>
        <v>0</v>
      </c>
      <c r="BH426" s="135">
        <f>IF(N426="sníž. přenesená",J426,0)</f>
        <v>0</v>
      </c>
      <c r="BI426" s="135">
        <f>IF(N426="nulová",J426,0)</f>
        <v>0</v>
      </c>
      <c r="BJ426" s="13" t="s">
        <v>82</v>
      </c>
      <c r="BK426" s="135">
        <f>ROUND(I426*H426,2)</f>
        <v>27250</v>
      </c>
      <c r="BL426" s="13" t="s">
        <v>133</v>
      </c>
      <c r="BM426" s="134" t="s">
        <v>693</v>
      </c>
    </row>
    <row r="427" spans="2:65" s="1" customFormat="1" ht="38.4">
      <c r="B427" s="25"/>
      <c r="D427" s="136" t="s">
        <v>134</v>
      </c>
      <c r="F427" s="137" t="s">
        <v>694</v>
      </c>
      <c r="L427" s="25"/>
      <c r="M427" s="138"/>
      <c r="T427" s="49"/>
      <c r="AT427" s="13" t="s">
        <v>134</v>
      </c>
      <c r="AU427" s="13" t="s">
        <v>84</v>
      </c>
    </row>
    <row r="428" spans="2:65" s="1" customFormat="1" ht="16.5" customHeight="1">
      <c r="B428" s="25"/>
      <c r="C428" s="124" t="s">
        <v>695</v>
      </c>
      <c r="D428" s="124" t="s">
        <v>128</v>
      </c>
      <c r="E428" s="125" t="s">
        <v>696</v>
      </c>
      <c r="F428" s="126" t="s">
        <v>697</v>
      </c>
      <c r="G428" s="127" t="s">
        <v>146</v>
      </c>
      <c r="H428" s="128">
        <v>50</v>
      </c>
      <c r="I428" s="129">
        <v>631</v>
      </c>
      <c r="J428" s="129">
        <f>ROUND(I428*H428,2)</f>
        <v>31550</v>
      </c>
      <c r="K428" s="126" t="s">
        <v>132</v>
      </c>
      <c r="L428" s="25"/>
      <c r="M428" s="130" t="s">
        <v>1</v>
      </c>
      <c r="N428" s="131" t="s">
        <v>39</v>
      </c>
      <c r="O428" s="132">
        <v>0</v>
      </c>
      <c r="P428" s="132">
        <f>O428*H428</f>
        <v>0</v>
      </c>
      <c r="Q428" s="132">
        <v>0</v>
      </c>
      <c r="R428" s="132">
        <f>Q428*H428</f>
        <v>0</v>
      </c>
      <c r="S428" s="132">
        <v>0</v>
      </c>
      <c r="T428" s="133">
        <f>S428*H428</f>
        <v>0</v>
      </c>
      <c r="AR428" s="134" t="s">
        <v>133</v>
      </c>
      <c r="AT428" s="134" t="s">
        <v>128</v>
      </c>
      <c r="AU428" s="134" t="s">
        <v>84</v>
      </c>
      <c r="AY428" s="13" t="s">
        <v>125</v>
      </c>
      <c r="BE428" s="135">
        <f>IF(N428="základní",J428,0)</f>
        <v>31550</v>
      </c>
      <c r="BF428" s="135">
        <f>IF(N428="snížená",J428,0)</f>
        <v>0</v>
      </c>
      <c r="BG428" s="135">
        <f>IF(N428="zákl. přenesená",J428,0)</f>
        <v>0</v>
      </c>
      <c r="BH428" s="135">
        <f>IF(N428="sníž. přenesená",J428,0)</f>
        <v>0</v>
      </c>
      <c r="BI428" s="135">
        <f>IF(N428="nulová",J428,0)</f>
        <v>0</v>
      </c>
      <c r="BJ428" s="13" t="s">
        <v>82</v>
      </c>
      <c r="BK428" s="135">
        <f>ROUND(I428*H428,2)</f>
        <v>31550</v>
      </c>
      <c r="BL428" s="13" t="s">
        <v>133</v>
      </c>
      <c r="BM428" s="134" t="s">
        <v>698</v>
      </c>
    </row>
    <row r="429" spans="2:65" s="1" customFormat="1" ht="38.4">
      <c r="B429" s="25"/>
      <c r="D429" s="136" t="s">
        <v>134</v>
      </c>
      <c r="F429" s="137" t="s">
        <v>699</v>
      </c>
      <c r="L429" s="25"/>
      <c r="M429" s="138"/>
      <c r="T429" s="49"/>
      <c r="AT429" s="13" t="s">
        <v>134</v>
      </c>
      <c r="AU429" s="13" t="s">
        <v>84</v>
      </c>
    </row>
    <row r="430" spans="2:65" s="1" customFormat="1" ht="16.5" customHeight="1">
      <c r="B430" s="25"/>
      <c r="C430" s="124" t="s">
        <v>417</v>
      </c>
      <c r="D430" s="124" t="s">
        <v>128</v>
      </c>
      <c r="E430" s="125" t="s">
        <v>700</v>
      </c>
      <c r="F430" s="126" t="s">
        <v>701</v>
      </c>
      <c r="G430" s="127" t="s">
        <v>146</v>
      </c>
      <c r="H430" s="128">
        <v>50</v>
      </c>
      <c r="I430" s="129">
        <v>726</v>
      </c>
      <c r="J430" s="129">
        <f>ROUND(I430*H430,2)</f>
        <v>36300</v>
      </c>
      <c r="K430" s="126" t="s">
        <v>132</v>
      </c>
      <c r="L430" s="25"/>
      <c r="M430" s="130" t="s">
        <v>1</v>
      </c>
      <c r="N430" s="131" t="s">
        <v>39</v>
      </c>
      <c r="O430" s="132">
        <v>0</v>
      </c>
      <c r="P430" s="132">
        <f>O430*H430</f>
        <v>0</v>
      </c>
      <c r="Q430" s="132">
        <v>0</v>
      </c>
      <c r="R430" s="132">
        <f>Q430*H430</f>
        <v>0</v>
      </c>
      <c r="S430" s="132">
        <v>0</v>
      </c>
      <c r="T430" s="133">
        <f>S430*H430</f>
        <v>0</v>
      </c>
      <c r="AR430" s="134" t="s">
        <v>133</v>
      </c>
      <c r="AT430" s="134" t="s">
        <v>128</v>
      </c>
      <c r="AU430" s="134" t="s">
        <v>84</v>
      </c>
      <c r="AY430" s="13" t="s">
        <v>125</v>
      </c>
      <c r="BE430" s="135">
        <f>IF(N430="základní",J430,0)</f>
        <v>36300</v>
      </c>
      <c r="BF430" s="135">
        <f>IF(N430="snížená",J430,0)</f>
        <v>0</v>
      </c>
      <c r="BG430" s="135">
        <f>IF(N430="zákl. přenesená",J430,0)</f>
        <v>0</v>
      </c>
      <c r="BH430" s="135">
        <f>IF(N430="sníž. přenesená",J430,0)</f>
        <v>0</v>
      </c>
      <c r="BI430" s="135">
        <f>IF(N430="nulová",J430,0)</f>
        <v>0</v>
      </c>
      <c r="BJ430" s="13" t="s">
        <v>82</v>
      </c>
      <c r="BK430" s="135">
        <f>ROUND(I430*H430,2)</f>
        <v>36300</v>
      </c>
      <c r="BL430" s="13" t="s">
        <v>133</v>
      </c>
      <c r="BM430" s="134" t="s">
        <v>702</v>
      </c>
    </row>
    <row r="431" spans="2:65" s="1" customFormat="1" ht="38.4">
      <c r="B431" s="25"/>
      <c r="D431" s="136" t="s">
        <v>134</v>
      </c>
      <c r="F431" s="137" t="s">
        <v>703</v>
      </c>
      <c r="L431" s="25"/>
      <c r="M431" s="138"/>
      <c r="T431" s="49"/>
      <c r="AT431" s="13" t="s">
        <v>134</v>
      </c>
      <c r="AU431" s="13" t="s">
        <v>84</v>
      </c>
    </row>
    <row r="432" spans="2:65" s="1" customFormat="1" ht="16.5" customHeight="1">
      <c r="B432" s="25"/>
      <c r="C432" s="124" t="s">
        <v>704</v>
      </c>
      <c r="D432" s="124" t="s">
        <v>128</v>
      </c>
      <c r="E432" s="125" t="s">
        <v>705</v>
      </c>
      <c r="F432" s="126" t="s">
        <v>706</v>
      </c>
      <c r="G432" s="127" t="s">
        <v>146</v>
      </c>
      <c r="H432" s="128">
        <v>50</v>
      </c>
      <c r="I432" s="129">
        <v>575</v>
      </c>
      <c r="J432" s="129">
        <f>ROUND(I432*H432,2)</f>
        <v>28750</v>
      </c>
      <c r="K432" s="126" t="s">
        <v>132</v>
      </c>
      <c r="L432" s="25"/>
      <c r="M432" s="130" t="s">
        <v>1</v>
      </c>
      <c r="N432" s="131" t="s">
        <v>39</v>
      </c>
      <c r="O432" s="132">
        <v>0</v>
      </c>
      <c r="P432" s="132">
        <f>O432*H432</f>
        <v>0</v>
      </c>
      <c r="Q432" s="132">
        <v>0</v>
      </c>
      <c r="R432" s="132">
        <f>Q432*H432</f>
        <v>0</v>
      </c>
      <c r="S432" s="132">
        <v>0</v>
      </c>
      <c r="T432" s="133">
        <f>S432*H432</f>
        <v>0</v>
      </c>
      <c r="AR432" s="134" t="s">
        <v>133</v>
      </c>
      <c r="AT432" s="134" t="s">
        <v>128</v>
      </c>
      <c r="AU432" s="134" t="s">
        <v>84</v>
      </c>
      <c r="AY432" s="13" t="s">
        <v>125</v>
      </c>
      <c r="BE432" s="135">
        <f>IF(N432="základní",J432,0)</f>
        <v>28750</v>
      </c>
      <c r="BF432" s="135">
        <f>IF(N432="snížená",J432,0)</f>
        <v>0</v>
      </c>
      <c r="BG432" s="135">
        <f>IF(N432="zákl. přenesená",J432,0)</f>
        <v>0</v>
      </c>
      <c r="BH432" s="135">
        <f>IF(N432="sníž. přenesená",J432,0)</f>
        <v>0</v>
      </c>
      <c r="BI432" s="135">
        <f>IF(N432="nulová",J432,0)</f>
        <v>0</v>
      </c>
      <c r="BJ432" s="13" t="s">
        <v>82</v>
      </c>
      <c r="BK432" s="135">
        <f>ROUND(I432*H432,2)</f>
        <v>28750</v>
      </c>
      <c r="BL432" s="13" t="s">
        <v>133</v>
      </c>
      <c r="BM432" s="134" t="s">
        <v>707</v>
      </c>
    </row>
    <row r="433" spans="2:65" s="1" customFormat="1" ht="38.4">
      <c r="B433" s="25"/>
      <c r="D433" s="136" t="s">
        <v>134</v>
      </c>
      <c r="F433" s="137" t="s">
        <v>708</v>
      </c>
      <c r="L433" s="25"/>
      <c r="M433" s="138"/>
      <c r="T433" s="49"/>
      <c r="AT433" s="13" t="s">
        <v>134</v>
      </c>
      <c r="AU433" s="13" t="s">
        <v>84</v>
      </c>
    </row>
    <row r="434" spans="2:65" s="1" customFormat="1" ht="16.5" customHeight="1">
      <c r="B434" s="25"/>
      <c r="C434" s="124" t="s">
        <v>422</v>
      </c>
      <c r="D434" s="124" t="s">
        <v>128</v>
      </c>
      <c r="E434" s="125" t="s">
        <v>709</v>
      </c>
      <c r="F434" s="126" t="s">
        <v>710</v>
      </c>
      <c r="G434" s="127" t="s">
        <v>146</v>
      </c>
      <c r="H434" s="128">
        <v>50</v>
      </c>
      <c r="I434" s="129">
        <v>667</v>
      </c>
      <c r="J434" s="129">
        <f>ROUND(I434*H434,2)</f>
        <v>33350</v>
      </c>
      <c r="K434" s="126" t="s">
        <v>132</v>
      </c>
      <c r="L434" s="25"/>
      <c r="M434" s="130" t="s">
        <v>1</v>
      </c>
      <c r="N434" s="131" t="s">
        <v>39</v>
      </c>
      <c r="O434" s="132">
        <v>0</v>
      </c>
      <c r="P434" s="132">
        <f>O434*H434</f>
        <v>0</v>
      </c>
      <c r="Q434" s="132">
        <v>0</v>
      </c>
      <c r="R434" s="132">
        <f>Q434*H434</f>
        <v>0</v>
      </c>
      <c r="S434" s="132">
        <v>0</v>
      </c>
      <c r="T434" s="133">
        <f>S434*H434</f>
        <v>0</v>
      </c>
      <c r="AR434" s="134" t="s">
        <v>133</v>
      </c>
      <c r="AT434" s="134" t="s">
        <v>128</v>
      </c>
      <c r="AU434" s="134" t="s">
        <v>84</v>
      </c>
      <c r="AY434" s="13" t="s">
        <v>125</v>
      </c>
      <c r="BE434" s="135">
        <f>IF(N434="základní",J434,0)</f>
        <v>33350</v>
      </c>
      <c r="BF434" s="135">
        <f>IF(N434="snížená",J434,0)</f>
        <v>0</v>
      </c>
      <c r="BG434" s="135">
        <f>IF(N434="zákl. přenesená",J434,0)</f>
        <v>0</v>
      </c>
      <c r="BH434" s="135">
        <f>IF(N434="sníž. přenesená",J434,0)</f>
        <v>0</v>
      </c>
      <c r="BI434" s="135">
        <f>IF(N434="nulová",J434,0)</f>
        <v>0</v>
      </c>
      <c r="BJ434" s="13" t="s">
        <v>82</v>
      </c>
      <c r="BK434" s="135">
        <f>ROUND(I434*H434,2)</f>
        <v>33350</v>
      </c>
      <c r="BL434" s="13" t="s">
        <v>133</v>
      </c>
      <c r="BM434" s="134" t="s">
        <v>711</v>
      </c>
    </row>
    <row r="435" spans="2:65" s="1" customFormat="1" ht="38.4">
      <c r="B435" s="25"/>
      <c r="D435" s="136" t="s">
        <v>134</v>
      </c>
      <c r="F435" s="137" t="s">
        <v>712</v>
      </c>
      <c r="L435" s="25"/>
      <c r="M435" s="138"/>
      <c r="T435" s="49"/>
      <c r="AT435" s="13" t="s">
        <v>134</v>
      </c>
      <c r="AU435" s="13" t="s">
        <v>84</v>
      </c>
    </row>
    <row r="436" spans="2:65" s="1" customFormat="1" ht="16.5" customHeight="1">
      <c r="B436" s="25"/>
      <c r="C436" s="124" t="s">
        <v>713</v>
      </c>
      <c r="D436" s="124" t="s">
        <v>128</v>
      </c>
      <c r="E436" s="125" t="s">
        <v>714</v>
      </c>
      <c r="F436" s="126" t="s">
        <v>715</v>
      </c>
      <c r="G436" s="127" t="s">
        <v>146</v>
      </c>
      <c r="H436" s="128">
        <v>50</v>
      </c>
      <c r="I436" s="129">
        <v>768</v>
      </c>
      <c r="J436" s="129">
        <f>ROUND(I436*H436,2)</f>
        <v>38400</v>
      </c>
      <c r="K436" s="126" t="s">
        <v>132</v>
      </c>
      <c r="L436" s="25"/>
      <c r="M436" s="130" t="s">
        <v>1</v>
      </c>
      <c r="N436" s="131" t="s">
        <v>39</v>
      </c>
      <c r="O436" s="132">
        <v>0</v>
      </c>
      <c r="P436" s="132">
        <f>O436*H436</f>
        <v>0</v>
      </c>
      <c r="Q436" s="132">
        <v>0</v>
      </c>
      <c r="R436" s="132">
        <f>Q436*H436</f>
        <v>0</v>
      </c>
      <c r="S436" s="132">
        <v>0</v>
      </c>
      <c r="T436" s="133">
        <f>S436*H436</f>
        <v>0</v>
      </c>
      <c r="AR436" s="134" t="s">
        <v>133</v>
      </c>
      <c r="AT436" s="134" t="s">
        <v>128</v>
      </c>
      <c r="AU436" s="134" t="s">
        <v>84</v>
      </c>
      <c r="AY436" s="13" t="s">
        <v>125</v>
      </c>
      <c r="BE436" s="135">
        <f>IF(N436="základní",J436,0)</f>
        <v>38400</v>
      </c>
      <c r="BF436" s="135">
        <f>IF(N436="snížená",J436,0)</f>
        <v>0</v>
      </c>
      <c r="BG436" s="135">
        <f>IF(N436="zákl. přenesená",J436,0)</f>
        <v>0</v>
      </c>
      <c r="BH436" s="135">
        <f>IF(N436="sníž. přenesená",J436,0)</f>
        <v>0</v>
      </c>
      <c r="BI436" s="135">
        <f>IF(N436="nulová",J436,0)</f>
        <v>0</v>
      </c>
      <c r="BJ436" s="13" t="s">
        <v>82</v>
      </c>
      <c r="BK436" s="135">
        <f>ROUND(I436*H436,2)</f>
        <v>38400</v>
      </c>
      <c r="BL436" s="13" t="s">
        <v>133</v>
      </c>
      <c r="BM436" s="134" t="s">
        <v>716</v>
      </c>
    </row>
    <row r="437" spans="2:65" s="1" customFormat="1" ht="38.4">
      <c r="B437" s="25"/>
      <c r="D437" s="136" t="s">
        <v>134</v>
      </c>
      <c r="F437" s="137" t="s">
        <v>717</v>
      </c>
      <c r="L437" s="25"/>
      <c r="M437" s="138"/>
      <c r="T437" s="49"/>
      <c r="AT437" s="13" t="s">
        <v>134</v>
      </c>
      <c r="AU437" s="13" t="s">
        <v>84</v>
      </c>
    </row>
    <row r="438" spans="2:65" s="1" customFormat="1" ht="16.5" customHeight="1">
      <c r="B438" s="25"/>
      <c r="C438" s="124" t="s">
        <v>426</v>
      </c>
      <c r="D438" s="124" t="s">
        <v>128</v>
      </c>
      <c r="E438" s="125" t="s">
        <v>718</v>
      </c>
      <c r="F438" s="126" t="s">
        <v>719</v>
      </c>
      <c r="G438" s="127" t="s">
        <v>146</v>
      </c>
      <c r="H438" s="128">
        <v>100</v>
      </c>
      <c r="I438" s="129">
        <v>321</v>
      </c>
      <c r="J438" s="129">
        <f>ROUND(I438*H438,2)</f>
        <v>32100</v>
      </c>
      <c r="K438" s="126" t="s">
        <v>132</v>
      </c>
      <c r="L438" s="25"/>
      <c r="M438" s="130" t="s">
        <v>1</v>
      </c>
      <c r="N438" s="131" t="s">
        <v>39</v>
      </c>
      <c r="O438" s="132">
        <v>0</v>
      </c>
      <c r="P438" s="132">
        <f>O438*H438</f>
        <v>0</v>
      </c>
      <c r="Q438" s="132">
        <v>0</v>
      </c>
      <c r="R438" s="132">
        <f>Q438*H438</f>
        <v>0</v>
      </c>
      <c r="S438" s="132">
        <v>0</v>
      </c>
      <c r="T438" s="133">
        <f>S438*H438</f>
        <v>0</v>
      </c>
      <c r="AR438" s="134" t="s">
        <v>133</v>
      </c>
      <c r="AT438" s="134" t="s">
        <v>128</v>
      </c>
      <c r="AU438" s="134" t="s">
        <v>84</v>
      </c>
      <c r="AY438" s="13" t="s">
        <v>125</v>
      </c>
      <c r="BE438" s="135">
        <f>IF(N438="základní",J438,0)</f>
        <v>32100</v>
      </c>
      <c r="BF438" s="135">
        <f>IF(N438="snížená",J438,0)</f>
        <v>0</v>
      </c>
      <c r="BG438" s="135">
        <f>IF(N438="zákl. přenesená",J438,0)</f>
        <v>0</v>
      </c>
      <c r="BH438" s="135">
        <f>IF(N438="sníž. přenesená",J438,0)</f>
        <v>0</v>
      </c>
      <c r="BI438" s="135">
        <f>IF(N438="nulová",J438,0)</f>
        <v>0</v>
      </c>
      <c r="BJ438" s="13" t="s">
        <v>82</v>
      </c>
      <c r="BK438" s="135">
        <f>ROUND(I438*H438,2)</f>
        <v>32100</v>
      </c>
      <c r="BL438" s="13" t="s">
        <v>133</v>
      </c>
      <c r="BM438" s="134" t="s">
        <v>720</v>
      </c>
    </row>
    <row r="439" spans="2:65" s="1" customFormat="1" ht="19.2">
      <c r="B439" s="25"/>
      <c r="D439" s="136" t="s">
        <v>134</v>
      </c>
      <c r="F439" s="137" t="s">
        <v>721</v>
      </c>
      <c r="L439" s="25"/>
      <c r="M439" s="138"/>
      <c r="T439" s="49"/>
      <c r="AT439" s="13" t="s">
        <v>134</v>
      </c>
      <c r="AU439" s="13" t="s">
        <v>84</v>
      </c>
    </row>
    <row r="440" spans="2:65" s="1" customFormat="1" ht="16.5" customHeight="1">
      <c r="B440" s="25"/>
      <c r="C440" s="124" t="s">
        <v>722</v>
      </c>
      <c r="D440" s="124" t="s">
        <v>128</v>
      </c>
      <c r="E440" s="125" t="s">
        <v>723</v>
      </c>
      <c r="F440" s="126" t="s">
        <v>724</v>
      </c>
      <c r="G440" s="127" t="s">
        <v>146</v>
      </c>
      <c r="H440" s="128">
        <v>50</v>
      </c>
      <c r="I440" s="129">
        <v>112</v>
      </c>
      <c r="J440" s="129">
        <f>ROUND(I440*H440,2)</f>
        <v>5600</v>
      </c>
      <c r="K440" s="126" t="s">
        <v>132</v>
      </c>
      <c r="L440" s="25"/>
      <c r="M440" s="130" t="s">
        <v>1</v>
      </c>
      <c r="N440" s="131" t="s">
        <v>39</v>
      </c>
      <c r="O440" s="132">
        <v>0</v>
      </c>
      <c r="P440" s="132">
        <f>O440*H440</f>
        <v>0</v>
      </c>
      <c r="Q440" s="132">
        <v>0</v>
      </c>
      <c r="R440" s="132">
        <f>Q440*H440</f>
        <v>0</v>
      </c>
      <c r="S440" s="132">
        <v>0</v>
      </c>
      <c r="T440" s="133">
        <f>S440*H440</f>
        <v>0</v>
      </c>
      <c r="AR440" s="134" t="s">
        <v>133</v>
      </c>
      <c r="AT440" s="134" t="s">
        <v>128</v>
      </c>
      <c r="AU440" s="134" t="s">
        <v>84</v>
      </c>
      <c r="AY440" s="13" t="s">
        <v>125</v>
      </c>
      <c r="BE440" s="135">
        <f>IF(N440="základní",J440,0)</f>
        <v>5600</v>
      </c>
      <c r="BF440" s="135">
        <f>IF(N440="snížená",J440,0)</f>
        <v>0</v>
      </c>
      <c r="BG440" s="135">
        <f>IF(N440="zákl. přenesená",J440,0)</f>
        <v>0</v>
      </c>
      <c r="BH440" s="135">
        <f>IF(N440="sníž. přenesená",J440,0)</f>
        <v>0</v>
      </c>
      <c r="BI440" s="135">
        <f>IF(N440="nulová",J440,0)</f>
        <v>0</v>
      </c>
      <c r="BJ440" s="13" t="s">
        <v>82</v>
      </c>
      <c r="BK440" s="135">
        <f>ROUND(I440*H440,2)</f>
        <v>5600</v>
      </c>
      <c r="BL440" s="13" t="s">
        <v>133</v>
      </c>
      <c r="BM440" s="134" t="s">
        <v>725</v>
      </c>
    </row>
    <row r="441" spans="2:65" s="1" customFormat="1" ht="19.2">
      <c r="B441" s="25"/>
      <c r="D441" s="136" t="s">
        <v>134</v>
      </c>
      <c r="F441" s="137" t="s">
        <v>726</v>
      </c>
      <c r="L441" s="25"/>
      <c r="M441" s="138"/>
      <c r="T441" s="49"/>
      <c r="AT441" s="13" t="s">
        <v>134</v>
      </c>
      <c r="AU441" s="13" t="s">
        <v>84</v>
      </c>
    </row>
    <row r="442" spans="2:65" s="1" customFormat="1" ht="16.5" customHeight="1">
      <c r="B442" s="25"/>
      <c r="C442" s="124" t="s">
        <v>727</v>
      </c>
      <c r="D442" s="124" t="s">
        <v>128</v>
      </c>
      <c r="E442" s="125" t="s">
        <v>728</v>
      </c>
      <c r="F442" s="126" t="s">
        <v>729</v>
      </c>
      <c r="G442" s="127" t="s">
        <v>131</v>
      </c>
      <c r="H442" s="128">
        <v>0.1</v>
      </c>
      <c r="I442" s="129">
        <v>944900</v>
      </c>
      <c r="J442" s="129">
        <f>ROUND(I442*H442,2)</f>
        <v>94490</v>
      </c>
      <c r="K442" s="126" t="s">
        <v>132</v>
      </c>
      <c r="L442" s="25"/>
      <c r="M442" s="130" t="s">
        <v>1</v>
      </c>
      <c r="N442" s="131" t="s">
        <v>39</v>
      </c>
      <c r="O442" s="132">
        <v>0</v>
      </c>
      <c r="P442" s="132">
        <f>O442*H442</f>
        <v>0</v>
      </c>
      <c r="Q442" s="132">
        <v>0</v>
      </c>
      <c r="R442" s="132">
        <f>Q442*H442</f>
        <v>0</v>
      </c>
      <c r="S442" s="132">
        <v>0</v>
      </c>
      <c r="T442" s="133">
        <f>S442*H442</f>
        <v>0</v>
      </c>
      <c r="AR442" s="134" t="s">
        <v>133</v>
      </c>
      <c r="AT442" s="134" t="s">
        <v>128</v>
      </c>
      <c r="AU442" s="134" t="s">
        <v>84</v>
      </c>
      <c r="AY442" s="13" t="s">
        <v>125</v>
      </c>
      <c r="BE442" s="135">
        <f>IF(N442="základní",J442,0)</f>
        <v>94490</v>
      </c>
      <c r="BF442" s="135">
        <f>IF(N442="snížená",J442,0)</f>
        <v>0</v>
      </c>
      <c r="BG442" s="135">
        <f>IF(N442="zákl. přenesená",J442,0)</f>
        <v>0</v>
      </c>
      <c r="BH442" s="135">
        <f>IF(N442="sníž. přenesená",J442,0)</f>
        <v>0</v>
      </c>
      <c r="BI442" s="135">
        <f>IF(N442="nulová",J442,0)</f>
        <v>0</v>
      </c>
      <c r="BJ442" s="13" t="s">
        <v>82</v>
      </c>
      <c r="BK442" s="135">
        <f>ROUND(I442*H442,2)</f>
        <v>94490</v>
      </c>
      <c r="BL442" s="13" t="s">
        <v>133</v>
      </c>
      <c r="BM442" s="134" t="s">
        <v>730</v>
      </c>
    </row>
    <row r="443" spans="2:65" s="1" customFormat="1" ht="28.8">
      <c r="B443" s="25"/>
      <c r="D443" s="136" t="s">
        <v>134</v>
      </c>
      <c r="F443" s="137" t="s">
        <v>731</v>
      </c>
      <c r="L443" s="25"/>
      <c r="M443" s="138"/>
      <c r="T443" s="49"/>
      <c r="AT443" s="13" t="s">
        <v>134</v>
      </c>
      <c r="AU443" s="13" t="s">
        <v>84</v>
      </c>
    </row>
    <row r="444" spans="2:65" s="1" customFormat="1" ht="16.5" customHeight="1">
      <c r="B444" s="25"/>
      <c r="C444" s="124" t="s">
        <v>732</v>
      </c>
      <c r="D444" s="124" t="s">
        <v>128</v>
      </c>
      <c r="E444" s="125" t="s">
        <v>733</v>
      </c>
      <c r="F444" s="126" t="s">
        <v>734</v>
      </c>
      <c r="G444" s="127" t="s">
        <v>131</v>
      </c>
      <c r="H444" s="128">
        <v>0.1</v>
      </c>
      <c r="I444" s="129">
        <v>917400</v>
      </c>
      <c r="J444" s="129">
        <f>ROUND(I444*H444,2)</f>
        <v>91740</v>
      </c>
      <c r="K444" s="126" t="s">
        <v>132</v>
      </c>
      <c r="L444" s="25"/>
      <c r="M444" s="130" t="s">
        <v>1</v>
      </c>
      <c r="N444" s="131" t="s">
        <v>39</v>
      </c>
      <c r="O444" s="132">
        <v>0</v>
      </c>
      <c r="P444" s="132">
        <f>O444*H444</f>
        <v>0</v>
      </c>
      <c r="Q444" s="132">
        <v>0</v>
      </c>
      <c r="R444" s="132">
        <f>Q444*H444</f>
        <v>0</v>
      </c>
      <c r="S444" s="132">
        <v>0</v>
      </c>
      <c r="T444" s="133">
        <f>S444*H444</f>
        <v>0</v>
      </c>
      <c r="AR444" s="134" t="s">
        <v>133</v>
      </c>
      <c r="AT444" s="134" t="s">
        <v>128</v>
      </c>
      <c r="AU444" s="134" t="s">
        <v>84</v>
      </c>
      <c r="AY444" s="13" t="s">
        <v>125</v>
      </c>
      <c r="BE444" s="135">
        <f>IF(N444="základní",J444,0)</f>
        <v>91740</v>
      </c>
      <c r="BF444" s="135">
        <f>IF(N444="snížená",J444,0)</f>
        <v>0</v>
      </c>
      <c r="BG444" s="135">
        <f>IF(N444="zákl. přenesená",J444,0)</f>
        <v>0</v>
      </c>
      <c r="BH444" s="135">
        <f>IF(N444="sníž. přenesená",J444,0)</f>
        <v>0</v>
      </c>
      <c r="BI444" s="135">
        <f>IF(N444="nulová",J444,0)</f>
        <v>0</v>
      </c>
      <c r="BJ444" s="13" t="s">
        <v>82</v>
      </c>
      <c r="BK444" s="135">
        <f>ROUND(I444*H444,2)</f>
        <v>91740</v>
      </c>
      <c r="BL444" s="13" t="s">
        <v>133</v>
      </c>
      <c r="BM444" s="134" t="s">
        <v>735</v>
      </c>
    </row>
    <row r="445" spans="2:65" s="1" customFormat="1" ht="28.8">
      <c r="B445" s="25"/>
      <c r="D445" s="136" t="s">
        <v>134</v>
      </c>
      <c r="F445" s="137" t="s">
        <v>736</v>
      </c>
      <c r="L445" s="25"/>
      <c r="M445" s="138"/>
      <c r="T445" s="49"/>
      <c r="AT445" s="13" t="s">
        <v>134</v>
      </c>
      <c r="AU445" s="13" t="s">
        <v>84</v>
      </c>
    </row>
    <row r="446" spans="2:65" s="1" customFormat="1" ht="16.5" customHeight="1">
      <c r="B446" s="25"/>
      <c r="C446" s="124" t="s">
        <v>437</v>
      </c>
      <c r="D446" s="124" t="s">
        <v>128</v>
      </c>
      <c r="E446" s="125" t="s">
        <v>737</v>
      </c>
      <c r="F446" s="126" t="s">
        <v>738</v>
      </c>
      <c r="G446" s="127" t="s">
        <v>131</v>
      </c>
      <c r="H446" s="128">
        <v>0.1</v>
      </c>
      <c r="I446" s="129">
        <v>838700</v>
      </c>
      <c r="J446" s="129">
        <f>ROUND(I446*H446,2)</f>
        <v>83870</v>
      </c>
      <c r="K446" s="126" t="s">
        <v>132</v>
      </c>
      <c r="L446" s="25"/>
      <c r="M446" s="130" t="s">
        <v>1</v>
      </c>
      <c r="N446" s="131" t="s">
        <v>39</v>
      </c>
      <c r="O446" s="132">
        <v>0</v>
      </c>
      <c r="P446" s="132">
        <f>O446*H446</f>
        <v>0</v>
      </c>
      <c r="Q446" s="132">
        <v>0</v>
      </c>
      <c r="R446" s="132">
        <f>Q446*H446</f>
        <v>0</v>
      </c>
      <c r="S446" s="132">
        <v>0</v>
      </c>
      <c r="T446" s="133">
        <f>S446*H446</f>
        <v>0</v>
      </c>
      <c r="AR446" s="134" t="s">
        <v>133</v>
      </c>
      <c r="AT446" s="134" t="s">
        <v>128</v>
      </c>
      <c r="AU446" s="134" t="s">
        <v>84</v>
      </c>
      <c r="AY446" s="13" t="s">
        <v>125</v>
      </c>
      <c r="BE446" s="135">
        <f>IF(N446="základní",J446,0)</f>
        <v>83870</v>
      </c>
      <c r="BF446" s="135">
        <f>IF(N446="snížená",J446,0)</f>
        <v>0</v>
      </c>
      <c r="BG446" s="135">
        <f>IF(N446="zákl. přenesená",J446,0)</f>
        <v>0</v>
      </c>
      <c r="BH446" s="135">
        <f>IF(N446="sníž. přenesená",J446,0)</f>
        <v>0</v>
      </c>
      <c r="BI446" s="135">
        <f>IF(N446="nulová",J446,0)</f>
        <v>0</v>
      </c>
      <c r="BJ446" s="13" t="s">
        <v>82</v>
      </c>
      <c r="BK446" s="135">
        <f>ROUND(I446*H446,2)</f>
        <v>83870</v>
      </c>
      <c r="BL446" s="13" t="s">
        <v>133</v>
      </c>
      <c r="BM446" s="134" t="s">
        <v>739</v>
      </c>
    </row>
    <row r="447" spans="2:65" s="1" customFormat="1" ht="28.8">
      <c r="B447" s="25"/>
      <c r="D447" s="136" t="s">
        <v>134</v>
      </c>
      <c r="F447" s="137" t="s">
        <v>740</v>
      </c>
      <c r="L447" s="25"/>
      <c r="M447" s="138"/>
      <c r="T447" s="49"/>
      <c r="AT447" s="13" t="s">
        <v>134</v>
      </c>
      <c r="AU447" s="13" t="s">
        <v>84</v>
      </c>
    </row>
    <row r="448" spans="2:65" s="1" customFormat="1" ht="16.5" customHeight="1">
      <c r="B448" s="25"/>
      <c r="C448" s="124" t="s">
        <v>741</v>
      </c>
      <c r="D448" s="124" t="s">
        <v>128</v>
      </c>
      <c r="E448" s="125" t="s">
        <v>742</v>
      </c>
      <c r="F448" s="126" t="s">
        <v>743</v>
      </c>
      <c r="G448" s="127" t="s">
        <v>131</v>
      </c>
      <c r="H448" s="128">
        <v>0.1</v>
      </c>
      <c r="I448" s="129">
        <v>771300</v>
      </c>
      <c r="J448" s="129">
        <f>ROUND(I448*H448,2)</f>
        <v>77130</v>
      </c>
      <c r="K448" s="126" t="s">
        <v>132</v>
      </c>
      <c r="L448" s="25"/>
      <c r="M448" s="130" t="s">
        <v>1</v>
      </c>
      <c r="N448" s="131" t="s">
        <v>39</v>
      </c>
      <c r="O448" s="132">
        <v>0</v>
      </c>
      <c r="P448" s="132">
        <f>O448*H448</f>
        <v>0</v>
      </c>
      <c r="Q448" s="132">
        <v>0</v>
      </c>
      <c r="R448" s="132">
        <f>Q448*H448</f>
        <v>0</v>
      </c>
      <c r="S448" s="132">
        <v>0</v>
      </c>
      <c r="T448" s="133">
        <f>S448*H448</f>
        <v>0</v>
      </c>
      <c r="AR448" s="134" t="s">
        <v>133</v>
      </c>
      <c r="AT448" s="134" t="s">
        <v>128</v>
      </c>
      <c r="AU448" s="134" t="s">
        <v>84</v>
      </c>
      <c r="AY448" s="13" t="s">
        <v>125</v>
      </c>
      <c r="BE448" s="135">
        <f>IF(N448="základní",J448,0)</f>
        <v>77130</v>
      </c>
      <c r="BF448" s="135">
        <f>IF(N448="snížená",J448,0)</f>
        <v>0</v>
      </c>
      <c r="BG448" s="135">
        <f>IF(N448="zákl. přenesená",J448,0)</f>
        <v>0</v>
      </c>
      <c r="BH448" s="135">
        <f>IF(N448="sníž. přenesená",J448,0)</f>
        <v>0</v>
      </c>
      <c r="BI448" s="135">
        <f>IF(N448="nulová",J448,0)</f>
        <v>0</v>
      </c>
      <c r="BJ448" s="13" t="s">
        <v>82</v>
      </c>
      <c r="BK448" s="135">
        <f>ROUND(I448*H448,2)</f>
        <v>77130</v>
      </c>
      <c r="BL448" s="13" t="s">
        <v>133</v>
      </c>
      <c r="BM448" s="134" t="s">
        <v>744</v>
      </c>
    </row>
    <row r="449" spans="2:65" s="1" customFormat="1" ht="28.8">
      <c r="B449" s="25"/>
      <c r="D449" s="136" t="s">
        <v>134</v>
      </c>
      <c r="F449" s="137" t="s">
        <v>745</v>
      </c>
      <c r="L449" s="25"/>
      <c r="M449" s="138"/>
      <c r="T449" s="49"/>
      <c r="AT449" s="13" t="s">
        <v>134</v>
      </c>
      <c r="AU449" s="13" t="s">
        <v>84</v>
      </c>
    </row>
    <row r="450" spans="2:65" s="1" customFormat="1" ht="16.5" customHeight="1">
      <c r="B450" s="25"/>
      <c r="C450" s="124" t="s">
        <v>442</v>
      </c>
      <c r="D450" s="124" t="s">
        <v>128</v>
      </c>
      <c r="E450" s="125" t="s">
        <v>746</v>
      </c>
      <c r="F450" s="126" t="s">
        <v>747</v>
      </c>
      <c r="G450" s="127" t="s">
        <v>131</v>
      </c>
      <c r="H450" s="128">
        <v>0.1</v>
      </c>
      <c r="I450" s="129">
        <v>748800</v>
      </c>
      <c r="J450" s="129">
        <f>ROUND(I450*H450,2)</f>
        <v>74880</v>
      </c>
      <c r="K450" s="126" t="s">
        <v>132</v>
      </c>
      <c r="L450" s="25"/>
      <c r="M450" s="130" t="s">
        <v>1</v>
      </c>
      <c r="N450" s="131" t="s">
        <v>39</v>
      </c>
      <c r="O450" s="132">
        <v>0</v>
      </c>
      <c r="P450" s="132">
        <f>O450*H450</f>
        <v>0</v>
      </c>
      <c r="Q450" s="132">
        <v>0</v>
      </c>
      <c r="R450" s="132">
        <f>Q450*H450</f>
        <v>0</v>
      </c>
      <c r="S450" s="132">
        <v>0</v>
      </c>
      <c r="T450" s="133">
        <f>S450*H450</f>
        <v>0</v>
      </c>
      <c r="AR450" s="134" t="s">
        <v>133</v>
      </c>
      <c r="AT450" s="134" t="s">
        <v>128</v>
      </c>
      <c r="AU450" s="134" t="s">
        <v>84</v>
      </c>
      <c r="AY450" s="13" t="s">
        <v>125</v>
      </c>
      <c r="BE450" s="135">
        <f>IF(N450="základní",J450,0)</f>
        <v>74880</v>
      </c>
      <c r="BF450" s="135">
        <f>IF(N450="snížená",J450,0)</f>
        <v>0</v>
      </c>
      <c r="BG450" s="135">
        <f>IF(N450="zákl. přenesená",J450,0)</f>
        <v>0</v>
      </c>
      <c r="BH450" s="135">
        <f>IF(N450="sníž. přenesená",J450,0)</f>
        <v>0</v>
      </c>
      <c r="BI450" s="135">
        <f>IF(N450="nulová",J450,0)</f>
        <v>0</v>
      </c>
      <c r="BJ450" s="13" t="s">
        <v>82</v>
      </c>
      <c r="BK450" s="135">
        <f>ROUND(I450*H450,2)</f>
        <v>74880</v>
      </c>
      <c r="BL450" s="13" t="s">
        <v>133</v>
      </c>
      <c r="BM450" s="134" t="s">
        <v>748</v>
      </c>
    </row>
    <row r="451" spans="2:65" s="1" customFormat="1" ht="28.8">
      <c r="B451" s="25"/>
      <c r="D451" s="136" t="s">
        <v>134</v>
      </c>
      <c r="F451" s="137" t="s">
        <v>749</v>
      </c>
      <c r="L451" s="25"/>
      <c r="M451" s="138"/>
      <c r="T451" s="49"/>
      <c r="AT451" s="13" t="s">
        <v>134</v>
      </c>
      <c r="AU451" s="13" t="s">
        <v>84</v>
      </c>
    </row>
    <row r="452" spans="2:65" s="1" customFormat="1" ht="16.5" customHeight="1">
      <c r="B452" s="25"/>
      <c r="C452" s="124" t="s">
        <v>750</v>
      </c>
      <c r="D452" s="124" t="s">
        <v>128</v>
      </c>
      <c r="E452" s="125" t="s">
        <v>751</v>
      </c>
      <c r="F452" s="126" t="s">
        <v>752</v>
      </c>
      <c r="G452" s="127" t="s">
        <v>131</v>
      </c>
      <c r="H452" s="128">
        <v>0.1</v>
      </c>
      <c r="I452" s="129">
        <v>640000</v>
      </c>
      <c r="J452" s="129">
        <f>ROUND(I452*H452,2)</f>
        <v>64000</v>
      </c>
      <c r="K452" s="126" t="s">
        <v>132</v>
      </c>
      <c r="L452" s="25"/>
      <c r="M452" s="130" t="s">
        <v>1</v>
      </c>
      <c r="N452" s="131" t="s">
        <v>39</v>
      </c>
      <c r="O452" s="132">
        <v>0</v>
      </c>
      <c r="P452" s="132">
        <f>O452*H452</f>
        <v>0</v>
      </c>
      <c r="Q452" s="132">
        <v>0</v>
      </c>
      <c r="R452" s="132">
        <f>Q452*H452</f>
        <v>0</v>
      </c>
      <c r="S452" s="132">
        <v>0</v>
      </c>
      <c r="T452" s="133">
        <f>S452*H452</f>
        <v>0</v>
      </c>
      <c r="AR452" s="134" t="s">
        <v>133</v>
      </c>
      <c r="AT452" s="134" t="s">
        <v>128</v>
      </c>
      <c r="AU452" s="134" t="s">
        <v>84</v>
      </c>
      <c r="AY452" s="13" t="s">
        <v>125</v>
      </c>
      <c r="BE452" s="135">
        <f>IF(N452="základní",J452,0)</f>
        <v>64000</v>
      </c>
      <c r="BF452" s="135">
        <f>IF(N452="snížená",J452,0)</f>
        <v>0</v>
      </c>
      <c r="BG452" s="135">
        <f>IF(N452="zákl. přenesená",J452,0)</f>
        <v>0</v>
      </c>
      <c r="BH452" s="135">
        <f>IF(N452="sníž. přenesená",J452,0)</f>
        <v>0</v>
      </c>
      <c r="BI452" s="135">
        <f>IF(N452="nulová",J452,0)</f>
        <v>0</v>
      </c>
      <c r="BJ452" s="13" t="s">
        <v>82</v>
      </c>
      <c r="BK452" s="135">
        <f>ROUND(I452*H452,2)</f>
        <v>64000</v>
      </c>
      <c r="BL452" s="13" t="s">
        <v>133</v>
      </c>
      <c r="BM452" s="134" t="s">
        <v>753</v>
      </c>
    </row>
    <row r="453" spans="2:65" s="1" customFormat="1" ht="28.8">
      <c r="B453" s="25"/>
      <c r="D453" s="136" t="s">
        <v>134</v>
      </c>
      <c r="F453" s="137" t="s">
        <v>754</v>
      </c>
      <c r="L453" s="25"/>
      <c r="M453" s="138"/>
      <c r="T453" s="49"/>
      <c r="AT453" s="13" t="s">
        <v>134</v>
      </c>
      <c r="AU453" s="13" t="s">
        <v>84</v>
      </c>
    </row>
    <row r="454" spans="2:65" s="1" customFormat="1" ht="16.5" customHeight="1">
      <c r="B454" s="25"/>
      <c r="C454" s="124" t="s">
        <v>447</v>
      </c>
      <c r="D454" s="124" t="s">
        <v>128</v>
      </c>
      <c r="E454" s="125" t="s">
        <v>755</v>
      </c>
      <c r="F454" s="126" t="s">
        <v>756</v>
      </c>
      <c r="G454" s="127" t="s">
        <v>131</v>
      </c>
      <c r="H454" s="128">
        <v>0.1</v>
      </c>
      <c r="I454" s="129">
        <v>975100</v>
      </c>
      <c r="J454" s="129">
        <f>ROUND(I454*H454,2)</f>
        <v>97510</v>
      </c>
      <c r="K454" s="126" t="s">
        <v>132</v>
      </c>
      <c r="L454" s="25"/>
      <c r="M454" s="130" t="s">
        <v>1</v>
      </c>
      <c r="N454" s="131" t="s">
        <v>39</v>
      </c>
      <c r="O454" s="132">
        <v>0</v>
      </c>
      <c r="P454" s="132">
        <f>O454*H454</f>
        <v>0</v>
      </c>
      <c r="Q454" s="132">
        <v>0</v>
      </c>
      <c r="R454" s="132">
        <f>Q454*H454</f>
        <v>0</v>
      </c>
      <c r="S454" s="132">
        <v>0</v>
      </c>
      <c r="T454" s="133">
        <f>S454*H454</f>
        <v>0</v>
      </c>
      <c r="AR454" s="134" t="s">
        <v>133</v>
      </c>
      <c r="AT454" s="134" t="s">
        <v>128</v>
      </c>
      <c r="AU454" s="134" t="s">
        <v>84</v>
      </c>
      <c r="AY454" s="13" t="s">
        <v>125</v>
      </c>
      <c r="BE454" s="135">
        <f>IF(N454="základní",J454,0)</f>
        <v>97510</v>
      </c>
      <c r="BF454" s="135">
        <f>IF(N454="snížená",J454,0)</f>
        <v>0</v>
      </c>
      <c r="BG454" s="135">
        <f>IF(N454="zákl. přenesená",J454,0)</f>
        <v>0</v>
      </c>
      <c r="BH454" s="135">
        <f>IF(N454="sníž. přenesená",J454,0)</f>
        <v>0</v>
      </c>
      <c r="BI454" s="135">
        <f>IF(N454="nulová",J454,0)</f>
        <v>0</v>
      </c>
      <c r="BJ454" s="13" t="s">
        <v>82</v>
      </c>
      <c r="BK454" s="135">
        <f>ROUND(I454*H454,2)</f>
        <v>97510</v>
      </c>
      <c r="BL454" s="13" t="s">
        <v>133</v>
      </c>
      <c r="BM454" s="134" t="s">
        <v>757</v>
      </c>
    </row>
    <row r="455" spans="2:65" s="1" customFormat="1" ht="28.8">
      <c r="B455" s="25"/>
      <c r="D455" s="136" t="s">
        <v>134</v>
      </c>
      <c r="F455" s="137" t="s">
        <v>758</v>
      </c>
      <c r="L455" s="25"/>
      <c r="M455" s="138"/>
      <c r="T455" s="49"/>
      <c r="AT455" s="13" t="s">
        <v>134</v>
      </c>
      <c r="AU455" s="13" t="s">
        <v>84</v>
      </c>
    </row>
    <row r="456" spans="2:65" s="1" customFormat="1" ht="16.5" customHeight="1">
      <c r="B456" s="25"/>
      <c r="C456" s="124" t="s">
        <v>759</v>
      </c>
      <c r="D456" s="124" t="s">
        <v>128</v>
      </c>
      <c r="E456" s="125" t="s">
        <v>760</v>
      </c>
      <c r="F456" s="126" t="s">
        <v>761</v>
      </c>
      <c r="G456" s="127" t="s">
        <v>131</v>
      </c>
      <c r="H456" s="128">
        <v>0.1</v>
      </c>
      <c r="I456" s="129">
        <v>659300</v>
      </c>
      <c r="J456" s="129">
        <f>ROUND(I456*H456,2)</f>
        <v>65930</v>
      </c>
      <c r="K456" s="126" t="s">
        <v>132</v>
      </c>
      <c r="L456" s="25"/>
      <c r="M456" s="130" t="s">
        <v>1</v>
      </c>
      <c r="N456" s="131" t="s">
        <v>39</v>
      </c>
      <c r="O456" s="132">
        <v>0</v>
      </c>
      <c r="P456" s="132">
        <f>O456*H456</f>
        <v>0</v>
      </c>
      <c r="Q456" s="132">
        <v>0</v>
      </c>
      <c r="R456" s="132">
        <f>Q456*H456</f>
        <v>0</v>
      </c>
      <c r="S456" s="132">
        <v>0</v>
      </c>
      <c r="T456" s="133">
        <f>S456*H456</f>
        <v>0</v>
      </c>
      <c r="AR456" s="134" t="s">
        <v>133</v>
      </c>
      <c r="AT456" s="134" t="s">
        <v>128</v>
      </c>
      <c r="AU456" s="134" t="s">
        <v>84</v>
      </c>
      <c r="AY456" s="13" t="s">
        <v>125</v>
      </c>
      <c r="BE456" s="135">
        <f>IF(N456="základní",J456,0)</f>
        <v>65930</v>
      </c>
      <c r="BF456" s="135">
        <f>IF(N456="snížená",J456,0)</f>
        <v>0</v>
      </c>
      <c r="BG456" s="135">
        <f>IF(N456="zákl. přenesená",J456,0)</f>
        <v>0</v>
      </c>
      <c r="BH456" s="135">
        <f>IF(N456="sníž. přenesená",J456,0)</f>
        <v>0</v>
      </c>
      <c r="BI456" s="135">
        <f>IF(N456="nulová",J456,0)</f>
        <v>0</v>
      </c>
      <c r="BJ456" s="13" t="s">
        <v>82</v>
      </c>
      <c r="BK456" s="135">
        <f>ROUND(I456*H456,2)</f>
        <v>65930</v>
      </c>
      <c r="BL456" s="13" t="s">
        <v>133</v>
      </c>
      <c r="BM456" s="134" t="s">
        <v>762</v>
      </c>
    </row>
    <row r="457" spans="2:65" s="1" customFormat="1" ht="28.8">
      <c r="B457" s="25"/>
      <c r="D457" s="136" t="s">
        <v>134</v>
      </c>
      <c r="F457" s="137" t="s">
        <v>763</v>
      </c>
      <c r="L457" s="25"/>
      <c r="M457" s="138"/>
      <c r="T457" s="49"/>
      <c r="AT457" s="13" t="s">
        <v>134</v>
      </c>
      <c r="AU457" s="13" t="s">
        <v>84</v>
      </c>
    </row>
    <row r="458" spans="2:65" s="1" customFormat="1" ht="16.5" customHeight="1">
      <c r="B458" s="25"/>
      <c r="C458" s="124" t="s">
        <v>452</v>
      </c>
      <c r="D458" s="124" t="s">
        <v>128</v>
      </c>
      <c r="E458" s="125" t="s">
        <v>764</v>
      </c>
      <c r="F458" s="126" t="s">
        <v>765</v>
      </c>
      <c r="G458" s="127" t="s">
        <v>131</v>
      </c>
      <c r="H458" s="128">
        <v>0.1</v>
      </c>
      <c r="I458" s="129">
        <v>663100</v>
      </c>
      <c r="J458" s="129">
        <f>ROUND(I458*H458,2)</f>
        <v>66310</v>
      </c>
      <c r="K458" s="126" t="s">
        <v>132</v>
      </c>
      <c r="L458" s="25"/>
      <c r="M458" s="130" t="s">
        <v>1</v>
      </c>
      <c r="N458" s="131" t="s">
        <v>39</v>
      </c>
      <c r="O458" s="132">
        <v>0</v>
      </c>
      <c r="P458" s="132">
        <f>O458*H458</f>
        <v>0</v>
      </c>
      <c r="Q458" s="132">
        <v>0</v>
      </c>
      <c r="R458" s="132">
        <f>Q458*H458</f>
        <v>0</v>
      </c>
      <c r="S458" s="132">
        <v>0</v>
      </c>
      <c r="T458" s="133">
        <f>S458*H458</f>
        <v>0</v>
      </c>
      <c r="AR458" s="134" t="s">
        <v>133</v>
      </c>
      <c r="AT458" s="134" t="s">
        <v>128</v>
      </c>
      <c r="AU458" s="134" t="s">
        <v>84</v>
      </c>
      <c r="AY458" s="13" t="s">
        <v>125</v>
      </c>
      <c r="BE458" s="135">
        <f>IF(N458="základní",J458,0)</f>
        <v>66310</v>
      </c>
      <c r="BF458" s="135">
        <f>IF(N458="snížená",J458,0)</f>
        <v>0</v>
      </c>
      <c r="BG458" s="135">
        <f>IF(N458="zákl. přenesená",J458,0)</f>
        <v>0</v>
      </c>
      <c r="BH458" s="135">
        <f>IF(N458="sníž. přenesená",J458,0)</f>
        <v>0</v>
      </c>
      <c r="BI458" s="135">
        <f>IF(N458="nulová",J458,0)</f>
        <v>0</v>
      </c>
      <c r="BJ458" s="13" t="s">
        <v>82</v>
      </c>
      <c r="BK458" s="135">
        <f>ROUND(I458*H458,2)</f>
        <v>66310</v>
      </c>
      <c r="BL458" s="13" t="s">
        <v>133</v>
      </c>
      <c r="BM458" s="134" t="s">
        <v>766</v>
      </c>
    </row>
    <row r="459" spans="2:65" s="1" customFormat="1" ht="28.8">
      <c r="B459" s="25"/>
      <c r="D459" s="136" t="s">
        <v>134</v>
      </c>
      <c r="F459" s="137" t="s">
        <v>767</v>
      </c>
      <c r="L459" s="25"/>
      <c r="M459" s="138"/>
      <c r="T459" s="49"/>
      <c r="AT459" s="13" t="s">
        <v>134</v>
      </c>
      <c r="AU459" s="13" t="s">
        <v>84</v>
      </c>
    </row>
    <row r="460" spans="2:65" s="1" customFormat="1" ht="16.5" customHeight="1">
      <c r="B460" s="25"/>
      <c r="C460" s="124" t="s">
        <v>768</v>
      </c>
      <c r="D460" s="124" t="s">
        <v>128</v>
      </c>
      <c r="E460" s="125" t="s">
        <v>769</v>
      </c>
      <c r="F460" s="126" t="s">
        <v>770</v>
      </c>
      <c r="G460" s="127" t="s">
        <v>131</v>
      </c>
      <c r="H460" s="128">
        <v>0.1</v>
      </c>
      <c r="I460" s="129">
        <v>597600</v>
      </c>
      <c r="J460" s="129">
        <f>ROUND(I460*H460,2)</f>
        <v>59760</v>
      </c>
      <c r="K460" s="126" t="s">
        <v>132</v>
      </c>
      <c r="L460" s="25"/>
      <c r="M460" s="130" t="s">
        <v>1</v>
      </c>
      <c r="N460" s="131" t="s">
        <v>39</v>
      </c>
      <c r="O460" s="132">
        <v>0</v>
      </c>
      <c r="P460" s="132">
        <f>O460*H460</f>
        <v>0</v>
      </c>
      <c r="Q460" s="132">
        <v>0</v>
      </c>
      <c r="R460" s="132">
        <f>Q460*H460</f>
        <v>0</v>
      </c>
      <c r="S460" s="132">
        <v>0</v>
      </c>
      <c r="T460" s="133">
        <f>S460*H460</f>
        <v>0</v>
      </c>
      <c r="AR460" s="134" t="s">
        <v>133</v>
      </c>
      <c r="AT460" s="134" t="s">
        <v>128</v>
      </c>
      <c r="AU460" s="134" t="s">
        <v>84</v>
      </c>
      <c r="AY460" s="13" t="s">
        <v>125</v>
      </c>
      <c r="BE460" s="135">
        <f>IF(N460="základní",J460,0)</f>
        <v>59760</v>
      </c>
      <c r="BF460" s="135">
        <f>IF(N460="snížená",J460,0)</f>
        <v>0</v>
      </c>
      <c r="BG460" s="135">
        <f>IF(N460="zákl. přenesená",J460,0)</f>
        <v>0</v>
      </c>
      <c r="BH460" s="135">
        <f>IF(N460="sníž. přenesená",J460,0)</f>
        <v>0</v>
      </c>
      <c r="BI460" s="135">
        <f>IF(N460="nulová",J460,0)</f>
        <v>0</v>
      </c>
      <c r="BJ460" s="13" t="s">
        <v>82</v>
      </c>
      <c r="BK460" s="135">
        <f>ROUND(I460*H460,2)</f>
        <v>59760</v>
      </c>
      <c r="BL460" s="13" t="s">
        <v>133</v>
      </c>
      <c r="BM460" s="134" t="s">
        <v>771</v>
      </c>
    </row>
    <row r="461" spans="2:65" s="1" customFormat="1" ht="28.8">
      <c r="B461" s="25"/>
      <c r="D461" s="136" t="s">
        <v>134</v>
      </c>
      <c r="F461" s="137" t="s">
        <v>772</v>
      </c>
      <c r="L461" s="25"/>
      <c r="M461" s="138"/>
      <c r="T461" s="49"/>
      <c r="AT461" s="13" t="s">
        <v>134</v>
      </c>
      <c r="AU461" s="13" t="s">
        <v>84</v>
      </c>
    </row>
    <row r="462" spans="2:65" s="1" customFormat="1" ht="16.5" customHeight="1">
      <c r="B462" s="25"/>
      <c r="C462" s="124" t="s">
        <v>456</v>
      </c>
      <c r="D462" s="124" t="s">
        <v>128</v>
      </c>
      <c r="E462" s="125" t="s">
        <v>773</v>
      </c>
      <c r="F462" s="126" t="s">
        <v>774</v>
      </c>
      <c r="G462" s="127" t="s">
        <v>131</v>
      </c>
      <c r="H462" s="128">
        <v>0.1</v>
      </c>
      <c r="I462" s="129">
        <v>679100</v>
      </c>
      <c r="J462" s="129">
        <f>ROUND(I462*H462,2)</f>
        <v>67910</v>
      </c>
      <c r="K462" s="126" t="s">
        <v>132</v>
      </c>
      <c r="L462" s="25"/>
      <c r="M462" s="130" t="s">
        <v>1</v>
      </c>
      <c r="N462" s="131" t="s">
        <v>39</v>
      </c>
      <c r="O462" s="132">
        <v>0</v>
      </c>
      <c r="P462" s="132">
        <f>O462*H462</f>
        <v>0</v>
      </c>
      <c r="Q462" s="132">
        <v>0</v>
      </c>
      <c r="R462" s="132">
        <f>Q462*H462</f>
        <v>0</v>
      </c>
      <c r="S462" s="132">
        <v>0</v>
      </c>
      <c r="T462" s="133">
        <f>S462*H462</f>
        <v>0</v>
      </c>
      <c r="AR462" s="134" t="s">
        <v>133</v>
      </c>
      <c r="AT462" s="134" t="s">
        <v>128</v>
      </c>
      <c r="AU462" s="134" t="s">
        <v>84</v>
      </c>
      <c r="AY462" s="13" t="s">
        <v>125</v>
      </c>
      <c r="BE462" s="135">
        <f>IF(N462="základní",J462,0)</f>
        <v>67910</v>
      </c>
      <c r="BF462" s="135">
        <f>IF(N462="snížená",J462,0)</f>
        <v>0</v>
      </c>
      <c r="BG462" s="135">
        <f>IF(N462="zákl. přenesená",J462,0)</f>
        <v>0</v>
      </c>
      <c r="BH462" s="135">
        <f>IF(N462="sníž. přenesená",J462,0)</f>
        <v>0</v>
      </c>
      <c r="BI462" s="135">
        <f>IF(N462="nulová",J462,0)</f>
        <v>0</v>
      </c>
      <c r="BJ462" s="13" t="s">
        <v>82</v>
      </c>
      <c r="BK462" s="135">
        <f>ROUND(I462*H462,2)</f>
        <v>67910</v>
      </c>
      <c r="BL462" s="13" t="s">
        <v>133</v>
      </c>
      <c r="BM462" s="134" t="s">
        <v>775</v>
      </c>
    </row>
    <row r="463" spans="2:65" s="1" customFormat="1" ht="28.8">
      <c r="B463" s="25"/>
      <c r="D463" s="136" t="s">
        <v>134</v>
      </c>
      <c r="F463" s="137" t="s">
        <v>776</v>
      </c>
      <c r="L463" s="25"/>
      <c r="M463" s="138"/>
      <c r="T463" s="49"/>
      <c r="AT463" s="13" t="s">
        <v>134</v>
      </c>
      <c r="AU463" s="13" t="s">
        <v>84</v>
      </c>
    </row>
    <row r="464" spans="2:65" s="1" customFormat="1" ht="16.5" customHeight="1">
      <c r="B464" s="25"/>
      <c r="C464" s="124" t="s">
        <v>777</v>
      </c>
      <c r="D464" s="124" t="s">
        <v>128</v>
      </c>
      <c r="E464" s="125" t="s">
        <v>778</v>
      </c>
      <c r="F464" s="126" t="s">
        <v>779</v>
      </c>
      <c r="G464" s="127" t="s">
        <v>131</v>
      </c>
      <c r="H464" s="128">
        <v>0.1</v>
      </c>
      <c r="I464" s="129">
        <v>679200</v>
      </c>
      <c r="J464" s="129">
        <f>ROUND(I464*H464,2)</f>
        <v>67920</v>
      </c>
      <c r="K464" s="126" t="s">
        <v>132</v>
      </c>
      <c r="L464" s="25"/>
      <c r="M464" s="130" t="s">
        <v>1</v>
      </c>
      <c r="N464" s="131" t="s">
        <v>39</v>
      </c>
      <c r="O464" s="132">
        <v>0</v>
      </c>
      <c r="P464" s="132">
        <f>O464*H464</f>
        <v>0</v>
      </c>
      <c r="Q464" s="132">
        <v>0</v>
      </c>
      <c r="R464" s="132">
        <f>Q464*H464</f>
        <v>0</v>
      </c>
      <c r="S464" s="132">
        <v>0</v>
      </c>
      <c r="T464" s="133">
        <f>S464*H464</f>
        <v>0</v>
      </c>
      <c r="AR464" s="134" t="s">
        <v>133</v>
      </c>
      <c r="AT464" s="134" t="s">
        <v>128</v>
      </c>
      <c r="AU464" s="134" t="s">
        <v>84</v>
      </c>
      <c r="AY464" s="13" t="s">
        <v>125</v>
      </c>
      <c r="BE464" s="135">
        <f>IF(N464="základní",J464,0)</f>
        <v>67920</v>
      </c>
      <c r="BF464" s="135">
        <f>IF(N464="snížená",J464,0)</f>
        <v>0</v>
      </c>
      <c r="BG464" s="135">
        <f>IF(N464="zákl. přenesená",J464,0)</f>
        <v>0</v>
      </c>
      <c r="BH464" s="135">
        <f>IF(N464="sníž. přenesená",J464,0)</f>
        <v>0</v>
      </c>
      <c r="BI464" s="135">
        <f>IF(N464="nulová",J464,0)</f>
        <v>0</v>
      </c>
      <c r="BJ464" s="13" t="s">
        <v>82</v>
      </c>
      <c r="BK464" s="135">
        <f>ROUND(I464*H464,2)</f>
        <v>67920</v>
      </c>
      <c r="BL464" s="13" t="s">
        <v>133</v>
      </c>
      <c r="BM464" s="134" t="s">
        <v>780</v>
      </c>
    </row>
    <row r="465" spans="2:65" s="1" customFormat="1" ht="28.8">
      <c r="B465" s="25"/>
      <c r="D465" s="136" t="s">
        <v>134</v>
      </c>
      <c r="F465" s="137" t="s">
        <v>781</v>
      </c>
      <c r="L465" s="25"/>
      <c r="M465" s="138"/>
      <c r="T465" s="49"/>
      <c r="AT465" s="13" t="s">
        <v>134</v>
      </c>
      <c r="AU465" s="13" t="s">
        <v>84</v>
      </c>
    </row>
    <row r="466" spans="2:65" s="1" customFormat="1" ht="16.5" customHeight="1">
      <c r="B466" s="25"/>
      <c r="C466" s="124" t="s">
        <v>461</v>
      </c>
      <c r="D466" s="124" t="s">
        <v>128</v>
      </c>
      <c r="E466" s="125" t="s">
        <v>782</v>
      </c>
      <c r="F466" s="126" t="s">
        <v>783</v>
      </c>
      <c r="G466" s="127" t="s">
        <v>131</v>
      </c>
      <c r="H466" s="128">
        <v>0.1</v>
      </c>
      <c r="I466" s="129">
        <v>670000</v>
      </c>
      <c r="J466" s="129">
        <f>ROUND(I466*H466,2)</f>
        <v>67000</v>
      </c>
      <c r="K466" s="126" t="s">
        <v>132</v>
      </c>
      <c r="L466" s="25"/>
      <c r="M466" s="130" t="s">
        <v>1</v>
      </c>
      <c r="N466" s="131" t="s">
        <v>39</v>
      </c>
      <c r="O466" s="132">
        <v>0</v>
      </c>
      <c r="P466" s="132">
        <f>O466*H466</f>
        <v>0</v>
      </c>
      <c r="Q466" s="132">
        <v>0</v>
      </c>
      <c r="R466" s="132">
        <f>Q466*H466</f>
        <v>0</v>
      </c>
      <c r="S466" s="132">
        <v>0</v>
      </c>
      <c r="T466" s="133">
        <f>S466*H466</f>
        <v>0</v>
      </c>
      <c r="AR466" s="134" t="s">
        <v>133</v>
      </c>
      <c r="AT466" s="134" t="s">
        <v>128</v>
      </c>
      <c r="AU466" s="134" t="s">
        <v>84</v>
      </c>
      <c r="AY466" s="13" t="s">
        <v>125</v>
      </c>
      <c r="BE466" s="135">
        <f>IF(N466="základní",J466,0)</f>
        <v>67000</v>
      </c>
      <c r="BF466" s="135">
        <f>IF(N466="snížená",J466,0)</f>
        <v>0</v>
      </c>
      <c r="BG466" s="135">
        <f>IF(N466="zákl. přenesená",J466,0)</f>
        <v>0</v>
      </c>
      <c r="BH466" s="135">
        <f>IF(N466="sníž. přenesená",J466,0)</f>
        <v>0</v>
      </c>
      <c r="BI466" s="135">
        <f>IF(N466="nulová",J466,0)</f>
        <v>0</v>
      </c>
      <c r="BJ466" s="13" t="s">
        <v>82</v>
      </c>
      <c r="BK466" s="135">
        <f>ROUND(I466*H466,2)</f>
        <v>67000</v>
      </c>
      <c r="BL466" s="13" t="s">
        <v>133</v>
      </c>
      <c r="BM466" s="134" t="s">
        <v>784</v>
      </c>
    </row>
    <row r="467" spans="2:65" s="1" customFormat="1" ht="28.8">
      <c r="B467" s="25"/>
      <c r="D467" s="136" t="s">
        <v>134</v>
      </c>
      <c r="F467" s="137" t="s">
        <v>785</v>
      </c>
      <c r="L467" s="25"/>
      <c r="M467" s="138"/>
      <c r="T467" s="49"/>
      <c r="AT467" s="13" t="s">
        <v>134</v>
      </c>
      <c r="AU467" s="13" t="s">
        <v>84</v>
      </c>
    </row>
    <row r="468" spans="2:65" s="1" customFormat="1" ht="16.5" customHeight="1">
      <c r="B468" s="25"/>
      <c r="C468" s="124" t="s">
        <v>786</v>
      </c>
      <c r="D468" s="124" t="s">
        <v>128</v>
      </c>
      <c r="E468" s="125" t="s">
        <v>787</v>
      </c>
      <c r="F468" s="126" t="s">
        <v>788</v>
      </c>
      <c r="G468" s="127" t="s">
        <v>131</v>
      </c>
      <c r="H468" s="128">
        <v>0.1</v>
      </c>
      <c r="I468" s="129">
        <v>763300</v>
      </c>
      <c r="J468" s="129">
        <f>ROUND(I468*H468,2)</f>
        <v>76330</v>
      </c>
      <c r="K468" s="126" t="s">
        <v>132</v>
      </c>
      <c r="L468" s="25"/>
      <c r="M468" s="130" t="s">
        <v>1</v>
      </c>
      <c r="N468" s="131" t="s">
        <v>39</v>
      </c>
      <c r="O468" s="132">
        <v>0</v>
      </c>
      <c r="P468" s="132">
        <f>O468*H468</f>
        <v>0</v>
      </c>
      <c r="Q468" s="132">
        <v>0</v>
      </c>
      <c r="R468" s="132">
        <f>Q468*H468</f>
        <v>0</v>
      </c>
      <c r="S468" s="132">
        <v>0</v>
      </c>
      <c r="T468" s="133">
        <f>S468*H468</f>
        <v>0</v>
      </c>
      <c r="AR468" s="134" t="s">
        <v>133</v>
      </c>
      <c r="AT468" s="134" t="s">
        <v>128</v>
      </c>
      <c r="AU468" s="134" t="s">
        <v>84</v>
      </c>
      <c r="AY468" s="13" t="s">
        <v>125</v>
      </c>
      <c r="BE468" s="135">
        <f>IF(N468="základní",J468,0)</f>
        <v>76330</v>
      </c>
      <c r="BF468" s="135">
        <f>IF(N468="snížená",J468,0)</f>
        <v>0</v>
      </c>
      <c r="BG468" s="135">
        <f>IF(N468="zákl. přenesená",J468,0)</f>
        <v>0</v>
      </c>
      <c r="BH468" s="135">
        <f>IF(N468="sníž. přenesená",J468,0)</f>
        <v>0</v>
      </c>
      <c r="BI468" s="135">
        <f>IF(N468="nulová",J468,0)</f>
        <v>0</v>
      </c>
      <c r="BJ468" s="13" t="s">
        <v>82</v>
      </c>
      <c r="BK468" s="135">
        <f>ROUND(I468*H468,2)</f>
        <v>76330</v>
      </c>
      <c r="BL468" s="13" t="s">
        <v>133</v>
      </c>
      <c r="BM468" s="134" t="s">
        <v>789</v>
      </c>
    </row>
    <row r="469" spans="2:65" s="1" customFormat="1" ht="28.8">
      <c r="B469" s="25"/>
      <c r="D469" s="136" t="s">
        <v>134</v>
      </c>
      <c r="F469" s="137" t="s">
        <v>790</v>
      </c>
      <c r="L469" s="25"/>
      <c r="M469" s="138"/>
      <c r="T469" s="49"/>
      <c r="AT469" s="13" t="s">
        <v>134</v>
      </c>
      <c r="AU469" s="13" t="s">
        <v>84</v>
      </c>
    </row>
    <row r="470" spans="2:65" s="1" customFormat="1" ht="16.5" customHeight="1">
      <c r="B470" s="25"/>
      <c r="C470" s="124" t="s">
        <v>465</v>
      </c>
      <c r="D470" s="124" t="s">
        <v>128</v>
      </c>
      <c r="E470" s="125" t="s">
        <v>791</v>
      </c>
      <c r="F470" s="126" t="s">
        <v>792</v>
      </c>
      <c r="G470" s="127" t="s">
        <v>131</v>
      </c>
      <c r="H470" s="128">
        <v>0.1</v>
      </c>
      <c r="I470" s="129">
        <v>766300</v>
      </c>
      <c r="J470" s="129">
        <f>ROUND(I470*H470,2)</f>
        <v>76630</v>
      </c>
      <c r="K470" s="126" t="s">
        <v>132</v>
      </c>
      <c r="L470" s="25"/>
      <c r="M470" s="130" t="s">
        <v>1</v>
      </c>
      <c r="N470" s="131" t="s">
        <v>39</v>
      </c>
      <c r="O470" s="132">
        <v>0</v>
      </c>
      <c r="P470" s="132">
        <f>O470*H470</f>
        <v>0</v>
      </c>
      <c r="Q470" s="132">
        <v>0</v>
      </c>
      <c r="R470" s="132">
        <f>Q470*H470</f>
        <v>0</v>
      </c>
      <c r="S470" s="132">
        <v>0</v>
      </c>
      <c r="T470" s="133">
        <f>S470*H470</f>
        <v>0</v>
      </c>
      <c r="AR470" s="134" t="s">
        <v>133</v>
      </c>
      <c r="AT470" s="134" t="s">
        <v>128</v>
      </c>
      <c r="AU470" s="134" t="s">
        <v>84</v>
      </c>
      <c r="AY470" s="13" t="s">
        <v>125</v>
      </c>
      <c r="BE470" s="135">
        <f>IF(N470="základní",J470,0)</f>
        <v>76630</v>
      </c>
      <c r="BF470" s="135">
        <f>IF(N470="snížená",J470,0)</f>
        <v>0</v>
      </c>
      <c r="BG470" s="135">
        <f>IF(N470="zákl. přenesená",J470,0)</f>
        <v>0</v>
      </c>
      <c r="BH470" s="135">
        <f>IF(N470="sníž. přenesená",J470,0)</f>
        <v>0</v>
      </c>
      <c r="BI470" s="135">
        <f>IF(N470="nulová",J470,0)</f>
        <v>0</v>
      </c>
      <c r="BJ470" s="13" t="s">
        <v>82</v>
      </c>
      <c r="BK470" s="135">
        <f>ROUND(I470*H470,2)</f>
        <v>76630</v>
      </c>
      <c r="BL470" s="13" t="s">
        <v>133</v>
      </c>
      <c r="BM470" s="134" t="s">
        <v>793</v>
      </c>
    </row>
    <row r="471" spans="2:65" s="1" customFormat="1" ht="28.8">
      <c r="B471" s="25"/>
      <c r="D471" s="136" t="s">
        <v>134</v>
      </c>
      <c r="F471" s="137" t="s">
        <v>794</v>
      </c>
      <c r="L471" s="25"/>
      <c r="M471" s="138"/>
      <c r="T471" s="49"/>
      <c r="AT471" s="13" t="s">
        <v>134</v>
      </c>
      <c r="AU471" s="13" t="s">
        <v>84</v>
      </c>
    </row>
    <row r="472" spans="2:65" s="1" customFormat="1" ht="16.5" customHeight="1">
      <c r="B472" s="25"/>
      <c r="C472" s="124" t="s">
        <v>795</v>
      </c>
      <c r="D472" s="124" t="s">
        <v>128</v>
      </c>
      <c r="E472" s="125" t="s">
        <v>796</v>
      </c>
      <c r="F472" s="126" t="s">
        <v>797</v>
      </c>
      <c r="G472" s="127" t="s">
        <v>131</v>
      </c>
      <c r="H472" s="128">
        <v>0.1</v>
      </c>
      <c r="I472" s="129">
        <v>727700</v>
      </c>
      <c r="J472" s="129">
        <f>ROUND(I472*H472,2)</f>
        <v>72770</v>
      </c>
      <c r="K472" s="126" t="s">
        <v>132</v>
      </c>
      <c r="L472" s="25"/>
      <c r="M472" s="130" t="s">
        <v>1</v>
      </c>
      <c r="N472" s="131" t="s">
        <v>39</v>
      </c>
      <c r="O472" s="132">
        <v>0</v>
      </c>
      <c r="P472" s="132">
        <f>O472*H472</f>
        <v>0</v>
      </c>
      <c r="Q472" s="132">
        <v>0</v>
      </c>
      <c r="R472" s="132">
        <f>Q472*H472</f>
        <v>0</v>
      </c>
      <c r="S472" s="132">
        <v>0</v>
      </c>
      <c r="T472" s="133">
        <f>S472*H472</f>
        <v>0</v>
      </c>
      <c r="AR472" s="134" t="s">
        <v>133</v>
      </c>
      <c r="AT472" s="134" t="s">
        <v>128</v>
      </c>
      <c r="AU472" s="134" t="s">
        <v>84</v>
      </c>
      <c r="AY472" s="13" t="s">
        <v>125</v>
      </c>
      <c r="BE472" s="135">
        <f>IF(N472="základní",J472,0)</f>
        <v>72770</v>
      </c>
      <c r="BF472" s="135">
        <f>IF(N472="snížená",J472,0)</f>
        <v>0</v>
      </c>
      <c r="BG472" s="135">
        <f>IF(N472="zákl. přenesená",J472,0)</f>
        <v>0</v>
      </c>
      <c r="BH472" s="135">
        <f>IF(N472="sníž. přenesená",J472,0)</f>
        <v>0</v>
      </c>
      <c r="BI472" s="135">
        <f>IF(N472="nulová",J472,0)</f>
        <v>0</v>
      </c>
      <c r="BJ472" s="13" t="s">
        <v>82</v>
      </c>
      <c r="BK472" s="135">
        <f>ROUND(I472*H472,2)</f>
        <v>72770</v>
      </c>
      <c r="BL472" s="13" t="s">
        <v>133</v>
      </c>
      <c r="BM472" s="134" t="s">
        <v>798</v>
      </c>
    </row>
    <row r="473" spans="2:65" s="1" customFormat="1" ht="28.8">
      <c r="B473" s="25"/>
      <c r="D473" s="136" t="s">
        <v>134</v>
      </c>
      <c r="F473" s="137" t="s">
        <v>799</v>
      </c>
      <c r="L473" s="25"/>
      <c r="M473" s="138"/>
      <c r="T473" s="49"/>
      <c r="AT473" s="13" t="s">
        <v>134</v>
      </c>
      <c r="AU473" s="13" t="s">
        <v>84</v>
      </c>
    </row>
    <row r="474" spans="2:65" s="1" customFormat="1" ht="16.5" customHeight="1">
      <c r="B474" s="25"/>
      <c r="C474" s="124" t="s">
        <v>470</v>
      </c>
      <c r="D474" s="124" t="s">
        <v>128</v>
      </c>
      <c r="E474" s="125" t="s">
        <v>800</v>
      </c>
      <c r="F474" s="126" t="s">
        <v>801</v>
      </c>
      <c r="G474" s="127" t="s">
        <v>131</v>
      </c>
      <c r="H474" s="128">
        <v>0.1</v>
      </c>
      <c r="I474" s="129">
        <v>741900</v>
      </c>
      <c r="J474" s="129">
        <f>ROUND(I474*H474,2)</f>
        <v>74190</v>
      </c>
      <c r="K474" s="126" t="s">
        <v>132</v>
      </c>
      <c r="L474" s="25"/>
      <c r="M474" s="130" t="s">
        <v>1</v>
      </c>
      <c r="N474" s="131" t="s">
        <v>39</v>
      </c>
      <c r="O474" s="132">
        <v>0</v>
      </c>
      <c r="P474" s="132">
        <f>O474*H474</f>
        <v>0</v>
      </c>
      <c r="Q474" s="132">
        <v>0</v>
      </c>
      <c r="R474" s="132">
        <f>Q474*H474</f>
        <v>0</v>
      </c>
      <c r="S474" s="132">
        <v>0</v>
      </c>
      <c r="T474" s="133">
        <f>S474*H474</f>
        <v>0</v>
      </c>
      <c r="AR474" s="134" t="s">
        <v>133</v>
      </c>
      <c r="AT474" s="134" t="s">
        <v>128</v>
      </c>
      <c r="AU474" s="134" t="s">
        <v>84</v>
      </c>
      <c r="AY474" s="13" t="s">
        <v>125</v>
      </c>
      <c r="BE474" s="135">
        <f>IF(N474="základní",J474,0)</f>
        <v>74190</v>
      </c>
      <c r="BF474" s="135">
        <f>IF(N474="snížená",J474,0)</f>
        <v>0</v>
      </c>
      <c r="BG474" s="135">
        <f>IF(N474="zákl. přenesená",J474,0)</f>
        <v>0</v>
      </c>
      <c r="BH474" s="135">
        <f>IF(N474="sníž. přenesená",J474,0)</f>
        <v>0</v>
      </c>
      <c r="BI474" s="135">
        <f>IF(N474="nulová",J474,0)</f>
        <v>0</v>
      </c>
      <c r="BJ474" s="13" t="s">
        <v>82</v>
      </c>
      <c r="BK474" s="135">
        <f>ROUND(I474*H474,2)</f>
        <v>74190</v>
      </c>
      <c r="BL474" s="13" t="s">
        <v>133</v>
      </c>
      <c r="BM474" s="134" t="s">
        <v>802</v>
      </c>
    </row>
    <row r="475" spans="2:65" s="1" customFormat="1" ht="28.8">
      <c r="B475" s="25"/>
      <c r="D475" s="136" t="s">
        <v>134</v>
      </c>
      <c r="F475" s="137" t="s">
        <v>803</v>
      </c>
      <c r="L475" s="25"/>
      <c r="M475" s="138"/>
      <c r="T475" s="49"/>
      <c r="AT475" s="13" t="s">
        <v>134</v>
      </c>
      <c r="AU475" s="13" t="s">
        <v>84</v>
      </c>
    </row>
    <row r="476" spans="2:65" s="1" customFormat="1" ht="16.5" customHeight="1">
      <c r="B476" s="25"/>
      <c r="C476" s="124" t="s">
        <v>804</v>
      </c>
      <c r="D476" s="124" t="s">
        <v>128</v>
      </c>
      <c r="E476" s="125" t="s">
        <v>805</v>
      </c>
      <c r="F476" s="126" t="s">
        <v>806</v>
      </c>
      <c r="G476" s="127" t="s">
        <v>131</v>
      </c>
      <c r="H476" s="128">
        <v>0.1</v>
      </c>
      <c r="I476" s="129">
        <v>731900</v>
      </c>
      <c r="J476" s="129">
        <f>ROUND(I476*H476,2)</f>
        <v>73190</v>
      </c>
      <c r="K476" s="126" t="s">
        <v>132</v>
      </c>
      <c r="L476" s="25"/>
      <c r="M476" s="130" t="s">
        <v>1</v>
      </c>
      <c r="N476" s="131" t="s">
        <v>39</v>
      </c>
      <c r="O476" s="132">
        <v>0</v>
      </c>
      <c r="P476" s="132">
        <f>O476*H476</f>
        <v>0</v>
      </c>
      <c r="Q476" s="132">
        <v>0</v>
      </c>
      <c r="R476" s="132">
        <f>Q476*H476</f>
        <v>0</v>
      </c>
      <c r="S476" s="132">
        <v>0</v>
      </c>
      <c r="T476" s="133">
        <f>S476*H476</f>
        <v>0</v>
      </c>
      <c r="AR476" s="134" t="s">
        <v>133</v>
      </c>
      <c r="AT476" s="134" t="s">
        <v>128</v>
      </c>
      <c r="AU476" s="134" t="s">
        <v>84</v>
      </c>
      <c r="AY476" s="13" t="s">
        <v>125</v>
      </c>
      <c r="BE476" s="135">
        <f>IF(N476="základní",J476,0)</f>
        <v>73190</v>
      </c>
      <c r="BF476" s="135">
        <f>IF(N476="snížená",J476,0)</f>
        <v>0</v>
      </c>
      <c r="BG476" s="135">
        <f>IF(N476="zákl. přenesená",J476,0)</f>
        <v>0</v>
      </c>
      <c r="BH476" s="135">
        <f>IF(N476="sníž. přenesená",J476,0)</f>
        <v>0</v>
      </c>
      <c r="BI476" s="135">
        <f>IF(N476="nulová",J476,0)</f>
        <v>0</v>
      </c>
      <c r="BJ476" s="13" t="s">
        <v>82</v>
      </c>
      <c r="BK476" s="135">
        <f>ROUND(I476*H476,2)</f>
        <v>73190</v>
      </c>
      <c r="BL476" s="13" t="s">
        <v>133</v>
      </c>
      <c r="BM476" s="134" t="s">
        <v>807</v>
      </c>
    </row>
    <row r="477" spans="2:65" s="1" customFormat="1" ht="28.8">
      <c r="B477" s="25"/>
      <c r="D477" s="136" t="s">
        <v>134</v>
      </c>
      <c r="F477" s="137" t="s">
        <v>808</v>
      </c>
      <c r="L477" s="25"/>
      <c r="M477" s="138"/>
      <c r="T477" s="49"/>
      <c r="AT477" s="13" t="s">
        <v>134</v>
      </c>
      <c r="AU477" s="13" t="s">
        <v>84</v>
      </c>
    </row>
    <row r="478" spans="2:65" s="1" customFormat="1" ht="16.5" customHeight="1">
      <c r="B478" s="25"/>
      <c r="C478" s="124" t="s">
        <v>474</v>
      </c>
      <c r="D478" s="124" t="s">
        <v>128</v>
      </c>
      <c r="E478" s="125" t="s">
        <v>809</v>
      </c>
      <c r="F478" s="126" t="s">
        <v>810</v>
      </c>
      <c r="G478" s="127" t="s">
        <v>131</v>
      </c>
      <c r="H478" s="128">
        <v>0.1</v>
      </c>
      <c r="I478" s="129">
        <v>750600</v>
      </c>
      <c r="J478" s="129">
        <f>ROUND(I478*H478,2)</f>
        <v>75060</v>
      </c>
      <c r="K478" s="126" t="s">
        <v>132</v>
      </c>
      <c r="L478" s="25"/>
      <c r="M478" s="130" t="s">
        <v>1</v>
      </c>
      <c r="N478" s="131" t="s">
        <v>39</v>
      </c>
      <c r="O478" s="132">
        <v>0</v>
      </c>
      <c r="P478" s="132">
        <f>O478*H478</f>
        <v>0</v>
      </c>
      <c r="Q478" s="132">
        <v>0</v>
      </c>
      <c r="R478" s="132">
        <f>Q478*H478</f>
        <v>0</v>
      </c>
      <c r="S478" s="132">
        <v>0</v>
      </c>
      <c r="T478" s="133">
        <f>S478*H478</f>
        <v>0</v>
      </c>
      <c r="AR478" s="134" t="s">
        <v>133</v>
      </c>
      <c r="AT478" s="134" t="s">
        <v>128</v>
      </c>
      <c r="AU478" s="134" t="s">
        <v>84</v>
      </c>
      <c r="AY478" s="13" t="s">
        <v>125</v>
      </c>
      <c r="BE478" s="135">
        <f>IF(N478="základní",J478,0)</f>
        <v>75060</v>
      </c>
      <c r="BF478" s="135">
        <f>IF(N478="snížená",J478,0)</f>
        <v>0</v>
      </c>
      <c r="BG478" s="135">
        <f>IF(N478="zákl. přenesená",J478,0)</f>
        <v>0</v>
      </c>
      <c r="BH478" s="135">
        <f>IF(N478="sníž. přenesená",J478,0)</f>
        <v>0</v>
      </c>
      <c r="BI478" s="135">
        <f>IF(N478="nulová",J478,0)</f>
        <v>0</v>
      </c>
      <c r="BJ478" s="13" t="s">
        <v>82</v>
      </c>
      <c r="BK478" s="135">
        <f>ROUND(I478*H478,2)</f>
        <v>75060</v>
      </c>
      <c r="BL478" s="13" t="s">
        <v>133</v>
      </c>
      <c r="BM478" s="134" t="s">
        <v>811</v>
      </c>
    </row>
    <row r="479" spans="2:65" s="1" customFormat="1" ht="28.8">
      <c r="B479" s="25"/>
      <c r="D479" s="136" t="s">
        <v>134</v>
      </c>
      <c r="F479" s="137" t="s">
        <v>812</v>
      </c>
      <c r="L479" s="25"/>
      <c r="M479" s="138"/>
      <c r="T479" s="49"/>
      <c r="AT479" s="13" t="s">
        <v>134</v>
      </c>
      <c r="AU479" s="13" t="s">
        <v>84</v>
      </c>
    </row>
    <row r="480" spans="2:65" s="1" customFormat="1" ht="16.5" customHeight="1">
      <c r="B480" s="25"/>
      <c r="C480" s="124" t="s">
        <v>813</v>
      </c>
      <c r="D480" s="124" t="s">
        <v>128</v>
      </c>
      <c r="E480" s="125" t="s">
        <v>814</v>
      </c>
      <c r="F480" s="126" t="s">
        <v>815</v>
      </c>
      <c r="G480" s="127" t="s">
        <v>131</v>
      </c>
      <c r="H480" s="128">
        <v>0.1</v>
      </c>
      <c r="I480" s="129">
        <v>1027100</v>
      </c>
      <c r="J480" s="129">
        <f>ROUND(I480*H480,2)</f>
        <v>102710</v>
      </c>
      <c r="K480" s="126" t="s">
        <v>132</v>
      </c>
      <c r="L480" s="25"/>
      <c r="M480" s="130" t="s">
        <v>1</v>
      </c>
      <c r="N480" s="131" t="s">
        <v>39</v>
      </c>
      <c r="O480" s="132">
        <v>0</v>
      </c>
      <c r="P480" s="132">
        <f>O480*H480</f>
        <v>0</v>
      </c>
      <c r="Q480" s="132">
        <v>0</v>
      </c>
      <c r="R480" s="132">
        <f>Q480*H480</f>
        <v>0</v>
      </c>
      <c r="S480" s="132">
        <v>0</v>
      </c>
      <c r="T480" s="133">
        <f>S480*H480</f>
        <v>0</v>
      </c>
      <c r="AR480" s="134" t="s">
        <v>133</v>
      </c>
      <c r="AT480" s="134" t="s">
        <v>128</v>
      </c>
      <c r="AU480" s="134" t="s">
        <v>84</v>
      </c>
      <c r="AY480" s="13" t="s">
        <v>125</v>
      </c>
      <c r="BE480" s="135">
        <f>IF(N480="základní",J480,0)</f>
        <v>102710</v>
      </c>
      <c r="BF480" s="135">
        <f>IF(N480="snížená",J480,0)</f>
        <v>0</v>
      </c>
      <c r="BG480" s="135">
        <f>IF(N480="zákl. přenesená",J480,0)</f>
        <v>0</v>
      </c>
      <c r="BH480" s="135">
        <f>IF(N480="sníž. přenesená",J480,0)</f>
        <v>0</v>
      </c>
      <c r="BI480" s="135">
        <f>IF(N480="nulová",J480,0)</f>
        <v>0</v>
      </c>
      <c r="BJ480" s="13" t="s">
        <v>82</v>
      </c>
      <c r="BK480" s="135">
        <f>ROUND(I480*H480,2)</f>
        <v>102710</v>
      </c>
      <c r="BL480" s="13" t="s">
        <v>133</v>
      </c>
      <c r="BM480" s="134" t="s">
        <v>816</v>
      </c>
    </row>
    <row r="481" spans="2:65" s="1" customFormat="1" ht="28.8">
      <c r="B481" s="25"/>
      <c r="D481" s="136" t="s">
        <v>134</v>
      </c>
      <c r="F481" s="137" t="s">
        <v>817</v>
      </c>
      <c r="L481" s="25"/>
      <c r="M481" s="138"/>
      <c r="T481" s="49"/>
      <c r="AT481" s="13" t="s">
        <v>134</v>
      </c>
      <c r="AU481" s="13" t="s">
        <v>84</v>
      </c>
    </row>
    <row r="482" spans="2:65" s="1" customFormat="1" ht="16.5" customHeight="1">
      <c r="B482" s="25"/>
      <c r="C482" s="124" t="s">
        <v>479</v>
      </c>
      <c r="D482" s="124" t="s">
        <v>128</v>
      </c>
      <c r="E482" s="125" t="s">
        <v>818</v>
      </c>
      <c r="F482" s="126" t="s">
        <v>819</v>
      </c>
      <c r="G482" s="127" t="s">
        <v>431</v>
      </c>
      <c r="H482" s="128">
        <v>100</v>
      </c>
      <c r="I482" s="129">
        <v>525</v>
      </c>
      <c r="J482" s="129">
        <f>ROUND(I482*H482,2)</f>
        <v>52500</v>
      </c>
      <c r="K482" s="126" t="s">
        <v>132</v>
      </c>
      <c r="L482" s="25"/>
      <c r="M482" s="130" t="s">
        <v>1</v>
      </c>
      <c r="N482" s="131" t="s">
        <v>39</v>
      </c>
      <c r="O482" s="132">
        <v>0</v>
      </c>
      <c r="P482" s="132">
        <f>O482*H482</f>
        <v>0</v>
      </c>
      <c r="Q482" s="132">
        <v>0</v>
      </c>
      <c r="R482" s="132">
        <f>Q482*H482</f>
        <v>0</v>
      </c>
      <c r="S482" s="132">
        <v>0</v>
      </c>
      <c r="T482" s="133">
        <f>S482*H482</f>
        <v>0</v>
      </c>
      <c r="AR482" s="134" t="s">
        <v>133</v>
      </c>
      <c r="AT482" s="134" t="s">
        <v>128</v>
      </c>
      <c r="AU482" s="134" t="s">
        <v>84</v>
      </c>
      <c r="AY482" s="13" t="s">
        <v>125</v>
      </c>
      <c r="BE482" s="135">
        <f>IF(N482="základní",J482,0)</f>
        <v>52500</v>
      </c>
      <c r="BF482" s="135">
        <f>IF(N482="snížená",J482,0)</f>
        <v>0</v>
      </c>
      <c r="BG482" s="135">
        <f>IF(N482="zákl. přenesená",J482,0)</f>
        <v>0</v>
      </c>
      <c r="BH482" s="135">
        <f>IF(N482="sníž. přenesená",J482,0)</f>
        <v>0</v>
      </c>
      <c r="BI482" s="135">
        <f>IF(N482="nulová",J482,0)</f>
        <v>0</v>
      </c>
      <c r="BJ482" s="13" t="s">
        <v>82</v>
      </c>
      <c r="BK482" s="135">
        <f>ROUND(I482*H482,2)</f>
        <v>52500</v>
      </c>
      <c r="BL482" s="13" t="s">
        <v>133</v>
      </c>
      <c r="BM482" s="134" t="s">
        <v>820</v>
      </c>
    </row>
    <row r="483" spans="2:65" s="1" customFormat="1" ht="38.4">
      <c r="B483" s="25"/>
      <c r="D483" s="136" t="s">
        <v>134</v>
      </c>
      <c r="F483" s="137" t="s">
        <v>821</v>
      </c>
      <c r="L483" s="25"/>
      <c r="M483" s="138"/>
      <c r="T483" s="49"/>
      <c r="AT483" s="13" t="s">
        <v>134</v>
      </c>
      <c r="AU483" s="13" t="s">
        <v>84</v>
      </c>
    </row>
    <row r="484" spans="2:65" s="1" customFormat="1" ht="19.2">
      <c r="B484" s="25"/>
      <c r="D484" s="136" t="s">
        <v>136</v>
      </c>
      <c r="F484" s="139" t="s">
        <v>822</v>
      </c>
      <c r="L484" s="25"/>
      <c r="M484" s="138"/>
      <c r="T484" s="49"/>
      <c r="AT484" s="13" t="s">
        <v>136</v>
      </c>
      <c r="AU484" s="13" t="s">
        <v>84</v>
      </c>
    </row>
    <row r="485" spans="2:65" s="1" customFormat="1" ht="16.5" customHeight="1">
      <c r="B485" s="25"/>
      <c r="C485" s="124" t="s">
        <v>823</v>
      </c>
      <c r="D485" s="124" t="s">
        <v>128</v>
      </c>
      <c r="E485" s="125" t="s">
        <v>824</v>
      </c>
      <c r="F485" s="126" t="s">
        <v>825</v>
      </c>
      <c r="G485" s="127" t="s">
        <v>431</v>
      </c>
      <c r="H485" s="128">
        <v>100</v>
      </c>
      <c r="I485" s="129">
        <v>509</v>
      </c>
      <c r="J485" s="129">
        <f>ROUND(I485*H485,2)</f>
        <v>50900</v>
      </c>
      <c r="K485" s="126" t="s">
        <v>132</v>
      </c>
      <c r="L485" s="25"/>
      <c r="M485" s="130" t="s">
        <v>1</v>
      </c>
      <c r="N485" s="131" t="s">
        <v>39</v>
      </c>
      <c r="O485" s="132">
        <v>0</v>
      </c>
      <c r="P485" s="132">
        <f>O485*H485</f>
        <v>0</v>
      </c>
      <c r="Q485" s="132">
        <v>0</v>
      </c>
      <c r="R485" s="132">
        <f>Q485*H485</f>
        <v>0</v>
      </c>
      <c r="S485" s="132">
        <v>0</v>
      </c>
      <c r="T485" s="133">
        <f>S485*H485</f>
        <v>0</v>
      </c>
      <c r="AR485" s="134" t="s">
        <v>133</v>
      </c>
      <c r="AT485" s="134" t="s">
        <v>128</v>
      </c>
      <c r="AU485" s="134" t="s">
        <v>84</v>
      </c>
      <c r="AY485" s="13" t="s">
        <v>125</v>
      </c>
      <c r="BE485" s="135">
        <f>IF(N485="základní",J485,0)</f>
        <v>50900</v>
      </c>
      <c r="BF485" s="135">
        <f>IF(N485="snížená",J485,0)</f>
        <v>0</v>
      </c>
      <c r="BG485" s="135">
        <f>IF(N485="zákl. přenesená",J485,0)</f>
        <v>0</v>
      </c>
      <c r="BH485" s="135">
        <f>IF(N485="sníž. přenesená",J485,0)</f>
        <v>0</v>
      </c>
      <c r="BI485" s="135">
        <f>IF(N485="nulová",J485,0)</f>
        <v>0</v>
      </c>
      <c r="BJ485" s="13" t="s">
        <v>82</v>
      </c>
      <c r="BK485" s="135">
        <f>ROUND(I485*H485,2)</f>
        <v>50900</v>
      </c>
      <c r="BL485" s="13" t="s">
        <v>133</v>
      </c>
      <c r="BM485" s="134" t="s">
        <v>826</v>
      </c>
    </row>
    <row r="486" spans="2:65" s="1" customFormat="1" ht="38.4">
      <c r="B486" s="25"/>
      <c r="D486" s="136" t="s">
        <v>134</v>
      </c>
      <c r="F486" s="137" t="s">
        <v>827</v>
      </c>
      <c r="L486" s="25"/>
      <c r="M486" s="138"/>
      <c r="T486" s="49"/>
      <c r="AT486" s="13" t="s">
        <v>134</v>
      </c>
      <c r="AU486" s="13" t="s">
        <v>84</v>
      </c>
    </row>
    <row r="487" spans="2:65" s="1" customFormat="1" ht="19.2">
      <c r="B487" s="25"/>
      <c r="D487" s="136" t="s">
        <v>136</v>
      </c>
      <c r="F487" s="139" t="s">
        <v>822</v>
      </c>
      <c r="L487" s="25"/>
      <c r="M487" s="138"/>
      <c r="T487" s="49"/>
      <c r="AT487" s="13" t="s">
        <v>136</v>
      </c>
      <c r="AU487" s="13" t="s">
        <v>84</v>
      </c>
    </row>
    <row r="488" spans="2:65" s="1" customFormat="1" ht="16.5" customHeight="1">
      <c r="B488" s="25"/>
      <c r="C488" s="124" t="s">
        <v>488</v>
      </c>
      <c r="D488" s="124" t="s">
        <v>128</v>
      </c>
      <c r="E488" s="125" t="s">
        <v>828</v>
      </c>
      <c r="F488" s="126" t="s">
        <v>829</v>
      </c>
      <c r="G488" s="127" t="s">
        <v>431</v>
      </c>
      <c r="H488" s="128">
        <v>100</v>
      </c>
      <c r="I488" s="129">
        <v>443</v>
      </c>
      <c r="J488" s="129">
        <f>ROUND(I488*H488,2)</f>
        <v>44300</v>
      </c>
      <c r="K488" s="126" t="s">
        <v>132</v>
      </c>
      <c r="L488" s="25"/>
      <c r="M488" s="130" t="s">
        <v>1</v>
      </c>
      <c r="N488" s="131" t="s">
        <v>39</v>
      </c>
      <c r="O488" s="132">
        <v>0</v>
      </c>
      <c r="P488" s="132">
        <f>O488*H488</f>
        <v>0</v>
      </c>
      <c r="Q488" s="132">
        <v>0</v>
      </c>
      <c r="R488" s="132">
        <f>Q488*H488</f>
        <v>0</v>
      </c>
      <c r="S488" s="132">
        <v>0</v>
      </c>
      <c r="T488" s="133">
        <f>S488*H488</f>
        <v>0</v>
      </c>
      <c r="AR488" s="134" t="s">
        <v>133</v>
      </c>
      <c r="AT488" s="134" t="s">
        <v>128</v>
      </c>
      <c r="AU488" s="134" t="s">
        <v>84</v>
      </c>
      <c r="AY488" s="13" t="s">
        <v>125</v>
      </c>
      <c r="BE488" s="135">
        <f>IF(N488="základní",J488,0)</f>
        <v>44300</v>
      </c>
      <c r="BF488" s="135">
        <f>IF(N488="snížená",J488,0)</f>
        <v>0</v>
      </c>
      <c r="BG488" s="135">
        <f>IF(N488="zákl. přenesená",J488,0)</f>
        <v>0</v>
      </c>
      <c r="BH488" s="135">
        <f>IF(N488="sníž. přenesená",J488,0)</f>
        <v>0</v>
      </c>
      <c r="BI488" s="135">
        <f>IF(N488="nulová",J488,0)</f>
        <v>0</v>
      </c>
      <c r="BJ488" s="13" t="s">
        <v>82</v>
      </c>
      <c r="BK488" s="135">
        <f>ROUND(I488*H488,2)</f>
        <v>44300</v>
      </c>
      <c r="BL488" s="13" t="s">
        <v>133</v>
      </c>
      <c r="BM488" s="134" t="s">
        <v>830</v>
      </c>
    </row>
    <row r="489" spans="2:65" s="1" customFormat="1" ht="38.4">
      <c r="B489" s="25"/>
      <c r="D489" s="136" t="s">
        <v>134</v>
      </c>
      <c r="F489" s="137" t="s">
        <v>831</v>
      </c>
      <c r="L489" s="25"/>
      <c r="M489" s="138"/>
      <c r="T489" s="49"/>
      <c r="AT489" s="13" t="s">
        <v>134</v>
      </c>
      <c r="AU489" s="13" t="s">
        <v>84</v>
      </c>
    </row>
    <row r="490" spans="2:65" s="1" customFormat="1" ht="19.2">
      <c r="B490" s="25"/>
      <c r="D490" s="136" t="s">
        <v>136</v>
      </c>
      <c r="F490" s="139" t="s">
        <v>822</v>
      </c>
      <c r="L490" s="25"/>
      <c r="M490" s="138"/>
      <c r="T490" s="49"/>
      <c r="AT490" s="13" t="s">
        <v>136</v>
      </c>
      <c r="AU490" s="13" t="s">
        <v>84</v>
      </c>
    </row>
    <row r="491" spans="2:65" s="1" customFormat="1" ht="16.5" customHeight="1">
      <c r="B491" s="25"/>
      <c r="C491" s="124" t="s">
        <v>832</v>
      </c>
      <c r="D491" s="124" t="s">
        <v>128</v>
      </c>
      <c r="E491" s="125" t="s">
        <v>833</v>
      </c>
      <c r="F491" s="126" t="s">
        <v>834</v>
      </c>
      <c r="G491" s="127" t="s">
        <v>431</v>
      </c>
      <c r="H491" s="128">
        <v>200</v>
      </c>
      <c r="I491" s="129">
        <v>475</v>
      </c>
      <c r="J491" s="129">
        <f>ROUND(I491*H491,2)</f>
        <v>95000</v>
      </c>
      <c r="K491" s="126" t="s">
        <v>132</v>
      </c>
      <c r="L491" s="25"/>
      <c r="M491" s="130" t="s">
        <v>1</v>
      </c>
      <c r="N491" s="131" t="s">
        <v>39</v>
      </c>
      <c r="O491" s="132">
        <v>0</v>
      </c>
      <c r="P491" s="132">
        <f>O491*H491</f>
        <v>0</v>
      </c>
      <c r="Q491" s="132">
        <v>0</v>
      </c>
      <c r="R491" s="132">
        <f>Q491*H491</f>
        <v>0</v>
      </c>
      <c r="S491" s="132">
        <v>0</v>
      </c>
      <c r="T491" s="133">
        <f>S491*H491</f>
        <v>0</v>
      </c>
      <c r="AR491" s="134" t="s">
        <v>133</v>
      </c>
      <c r="AT491" s="134" t="s">
        <v>128</v>
      </c>
      <c r="AU491" s="134" t="s">
        <v>84</v>
      </c>
      <c r="AY491" s="13" t="s">
        <v>125</v>
      </c>
      <c r="BE491" s="135">
        <f>IF(N491="základní",J491,0)</f>
        <v>95000</v>
      </c>
      <c r="BF491" s="135">
        <f>IF(N491="snížená",J491,0)</f>
        <v>0</v>
      </c>
      <c r="BG491" s="135">
        <f>IF(N491="zákl. přenesená",J491,0)</f>
        <v>0</v>
      </c>
      <c r="BH491" s="135">
        <f>IF(N491="sníž. přenesená",J491,0)</f>
        <v>0</v>
      </c>
      <c r="BI491" s="135">
        <f>IF(N491="nulová",J491,0)</f>
        <v>0</v>
      </c>
      <c r="BJ491" s="13" t="s">
        <v>82</v>
      </c>
      <c r="BK491" s="135">
        <f>ROUND(I491*H491,2)</f>
        <v>95000</v>
      </c>
      <c r="BL491" s="13" t="s">
        <v>133</v>
      </c>
      <c r="BM491" s="134" t="s">
        <v>835</v>
      </c>
    </row>
    <row r="492" spans="2:65" s="1" customFormat="1" ht="38.4">
      <c r="B492" s="25"/>
      <c r="D492" s="136" t="s">
        <v>134</v>
      </c>
      <c r="F492" s="137" t="s">
        <v>836</v>
      </c>
      <c r="L492" s="25"/>
      <c r="M492" s="138"/>
      <c r="T492" s="49"/>
      <c r="AT492" s="13" t="s">
        <v>134</v>
      </c>
      <c r="AU492" s="13" t="s">
        <v>84</v>
      </c>
    </row>
    <row r="493" spans="2:65" s="1" customFormat="1" ht="19.2">
      <c r="B493" s="25"/>
      <c r="D493" s="136" t="s">
        <v>136</v>
      </c>
      <c r="F493" s="139" t="s">
        <v>822</v>
      </c>
      <c r="L493" s="25"/>
      <c r="M493" s="138"/>
      <c r="T493" s="49"/>
      <c r="AT493" s="13" t="s">
        <v>136</v>
      </c>
      <c r="AU493" s="13" t="s">
        <v>84</v>
      </c>
    </row>
    <row r="494" spans="2:65" s="1" customFormat="1" ht="16.5" customHeight="1">
      <c r="B494" s="25"/>
      <c r="C494" s="124" t="s">
        <v>483</v>
      </c>
      <c r="D494" s="124" t="s">
        <v>128</v>
      </c>
      <c r="E494" s="125" t="s">
        <v>837</v>
      </c>
      <c r="F494" s="126" t="s">
        <v>838</v>
      </c>
      <c r="G494" s="127" t="s">
        <v>431</v>
      </c>
      <c r="H494" s="128">
        <v>100</v>
      </c>
      <c r="I494" s="129">
        <v>478</v>
      </c>
      <c r="J494" s="129">
        <f>ROUND(I494*H494,2)</f>
        <v>47800</v>
      </c>
      <c r="K494" s="126" t="s">
        <v>132</v>
      </c>
      <c r="L494" s="25"/>
      <c r="M494" s="130" t="s">
        <v>1</v>
      </c>
      <c r="N494" s="131" t="s">
        <v>39</v>
      </c>
      <c r="O494" s="132">
        <v>0</v>
      </c>
      <c r="P494" s="132">
        <f>O494*H494</f>
        <v>0</v>
      </c>
      <c r="Q494" s="132">
        <v>0</v>
      </c>
      <c r="R494" s="132">
        <f>Q494*H494</f>
        <v>0</v>
      </c>
      <c r="S494" s="132">
        <v>0</v>
      </c>
      <c r="T494" s="133">
        <f>S494*H494</f>
        <v>0</v>
      </c>
      <c r="AR494" s="134" t="s">
        <v>133</v>
      </c>
      <c r="AT494" s="134" t="s">
        <v>128</v>
      </c>
      <c r="AU494" s="134" t="s">
        <v>84</v>
      </c>
      <c r="AY494" s="13" t="s">
        <v>125</v>
      </c>
      <c r="BE494" s="135">
        <f>IF(N494="základní",J494,0)</f>
        <v>47800</v>
      </c>
      <c r="BF494" s="135">
        <f>IF(N494="snížená",J494,0)</f>
        <v>0</v>
      </c>
      <c r="BG494" s="135">
        <f>IF(N494="zákl. přenesená",J494,0)</f>
        <v>0</v>
      </c>
      <c r="BH494" s="135">
        <f>IF(N494="sníž. přenesená",J494,0)</f>
        <v>0</v>
      </c>
      <c r="BI494" s="135">
        <f>IF(N494="nulová",J494,0)</f>
        <v>0</v>
      </c>
      <c r="BJ494" s="13" t="s">
        <v>82</v>
      </c>
      <c r="BK494" s="135">
        <f>ROUND(I494*H494,2)</f>
        <v>47800</v>
      </c>
      <c r="BL494" s="13" t="s">
        <v>133</v>
      </c>
      <c r="BM494" s="134" t="s">
        <v>839</v>
      </c>
    </row>
    <row r="495" spans="2:65" s="1" customFormat="1" ht="38.4">
      <c r="B495" s="25"/>
      <c r="D495" s="136" t="s">
        <v>134</v>
      </c>
      <c r="F495" s="137" t="s">
        <v>840</v>
      </c>
      <c r="L495" s="25"/>
      <c r="M495" s="138"/>
      <c r="T495" s="49"/>
      <c r="AT495" s="13" t="s">
        <v>134</v>
      </c>
      <c r="AU495" s="13" t="s">
        <v>84</v>
      </c>
    </row>
    <row r="496" spans="2:65" s="1" customFormat="1" ht="19.2">
      <c r="B496" s="25"/>
      <c r="D496" s="136" t="s">
        <v>136</v>
      </c>
      <c r="F496" s="139" t="s">
        <v>822</v>
      </c>
      <c r="L496" s="25"/>
      <c r="M496" s="138"/>
      <c r="T496" s="49"/>
      <c r="AT496" s="13" t="s">
        <v>136</v>
      </c>
      <c r="AU496" s="13" t="s">
        <v>84</v>
      </c>
    </row>
    <row r="497" spans="2:65" s="1" customFormat="1" ht="16.5" customHeight="1">
      <c r="B497" s="25"/>
      <c r="C497" s="124" t="s">
        <v>841</v>
      </c>
      <c r="D497" s="124" t="s">
        <v>128</v>
      </c>
      <c r="E497" s="125" t="s">
        <v>842</v>
      </c>
      <c r="F497" s="126" t="s">
        <v>843</v>
      </c>
      <c r="G497" s="127" t="s">
        <v>431</v>
      </c>
      <c r="H497" s="128">
        <v>500</v>
      </c>
      <c r="I497" s="129">
        <v>412</v>
      </c>
      <c r="J497" s="129">
        <f>ROUND(I497*H497,2)</f>
        <v>206000</v>
      </c>
      <c r="K497" s="126" t="s">
        <v>132</v>
      </c>
      <c r="L497" s="25"/>
      <c r="M497" s="130" t="s">
        <v>1</v>
      </c>
      <c r="N497" s="131" t="s">
        <v>39</v>
      </c>
      <c r="O497" s="132">
        <v>0</v>
      </c>
      <c r="P497" s="132">
        <f>O497*H497</f>
        <v>0</v>
      </c>
      <c r="Q497" s="132">
        <v>0</v>
      </c>
      <c r="R497" s="132">
        <f>Q497*H497</f>
        <v>0</v>
      </c>
      <c r="S497" s="132">
        <v>0</v>
      </c>
      <c r="T497" s="133">
        <f>S497*H497</f>
        <v>0</v>
      </c>
      <c r="AR497" s="134" t="s">
        <v>133</v>
      </c>
      <c r="AT497" s="134" t="s">
        <v>128</v>
      </c>
      <c r="AU497" s="134" t="s">
        <v>84</v>
      </c>
      <c r="AY497" s="13" t="s">
        <v>125</v>
      </c>
      <c r="BE497" s="135">
        <f>IF(N497="základní",J497,0)</f>
        <v>206000</v>
      </c>
      <c r="BF497" s="135">
        <f>IF(N497="snížená",J497,0)</f>
        <v>0</v>
      </c>
      <c r="BG497" s="135">
        <f>IF(N497="zákl. přenesená",J497,0)</f>
        <v>0</v>
      </c>
      <c r="BH497" s="135">
        <f>IF(N497="sníž. přenesená",J497,0)</f>
        <v>0</v>
      </c>
      <c r="BI497" s="135">
        <f>IF(N497="nulová",J497,0)</f>
        <v>0</v>
      </c>
      <c r="BJ497" s="13" t="s">
        <v>82</v>
      </c>
      <c r="BK497" s="135">
        <f>ROUND(I497*H497,2)</f>
        <v>206000</v>
      </c>
      <c r="BL497" s="13" t="s">
        <v>133</v>
      </c>
      <c r="BM497" s="134" t="s">
        <v>844</v>
      </c>
    </row>
    <row r="498" spans="2:65" s="1" customFormat="1" ht="38.4">
      <c r="B498" s="25"/>
      <c r="D498" s="136" t="s">
        <v>134</v>
      </c>
      <c r="F498" s="137" t="s">
        <v>845</v>
      </c>
      <c r="L498" s="25"/>
      <c r="M498" s="138"/>
      <c r="T498" s="49"/>
      <c r="AT498" s="13" t="s">
        <v>134</v>
      </c>
      <c r="AU498" s="13" t="s">
        <v>84</v>
      </c>
    </row>
    <row r="499" spans="2:65" s="1" customFormat="1" ht="19.2">
      <c r="B499" s="25"/>
      <c r="D499" s="136" t="s">
        <v>136</v>
      </c>
      <c r="F499" s="139" t="s">
        <v>822</v>
      </c>
      <c r="L499" s="25"/>
      <c r="M499" s="138"/>
      <c r="T499" s="49"/>
      <c r="AT499" s="13" t="s">
        <v>136</v>
      </c>
      <c r="AU499" s="13" t="s">
        <v>84</v>
      </c>
    </row>
    <row r="500" spans="2:65" s="1" customFormat="1" ht="16.5" customHeight="1">
      <c r="B500" s="25"/>
      <c r="C500" s="124" t="s">
        <v>492</v>
      </c>
      <c r="D500" s="124" t="s">
        <v>128</v>
      </c>
      <c r="E500" s="125" t="s">
        <v>846</v>
      </c>
      <c r="F500" s="126" t="s">
        <v>847</v>
      </c>
      <c r="G500" s="127" t="s">
        <v>431</v>
      </c>
      <c r="H500" s="128">
        <v>200</v>
      </c>
      <c r="I500" s="129">
        <v>514</v>
      </c>
      <c r="J500" s="129">
        <f>ROUND(I500*H500,2)</f>
        <v>102800</v>
      </c>
      <c r="K500" s="126" t="s">
        <v>132</v>
      </c>
      <c r="L500" s="25"/>
      <c r="M500" s="130" t="s">
        <v>1</v>
      </c>
      <c r="N500" s="131" t="s">
        <v>39</v>
      </c>
      <c r="O500" s="132">
        <v>0</v>
      </c>
      <c r="P500" s="132">
        <f>O500*H500</f>
        <v>0</v>
      </c>
      <c r="Q500" s="132">
        <v>0</v>
      </c>
      <c r="R500" s="132">
        <f>Q500*H500</f>
        <v>0</v>
      </c>
      <c r="S500" s="132">
        <v>0</v>
      </c>
      <c r="T500" s="133">
        <f>S500*H500</f>
        <v>0</v>
      </c>
      <c r="AR500" s="134" t="s">
        <v>133</v>
      </c>
      <c r="AT500" s="134" t="s">
        <v>128</v>
      </c>
      <c r="AU500" s="134" t="s">
        <v>84</v>
      </c>
      <c r="AY500" s="13" t="s">
        <v>125</v>
      </c>
      <c r="BE500" s="135">
        <f>IF(N500="základní",J500,0)</f>
        <v>102800</v>
      </c>
      <c r="BF500" s="135">
        <f>IF(N500="snížená",J500,0)</f>
        <v>0</v>
      </c>
      <c r="BG500" s="135">
        <f>IF(N500="zákl. přenesená",J500,0)</f>
        <v>0</v>
      </c>
      <c r="BH500" s="135">
        <f>IF(N500="sníž. přenesená",J500,0)</f>
        <v>0</v>
      </c>
      <c r="BI500" s="135">
        <f>IF(N500="nulová",J500,0)</f>
        <v>0</v>
      </c>
      <c r="BJ500" s="13" t="s">
        <v>82</v>
      </c>
      <c r="BK500" s="135">
        <f>ROUND(I500*H500,2)</f>
        <v>102800</v>
      </c>
      <c r="BL500" s="13" t="s">
        <v>133</v>
      </c>
      <c r="BM500" s="134" t="s">
        <v>848</v>
      </c>
    </row>
    <row r="501" spans="2:65" s="1" customFormat="1" ht="38.4">
      <c r="B501" s="25"/>
      <c r="D501" s="136" t="s">
        <v>134</v>
      </c>
      <c r="F501" s="137" t="s">
        <v>849</v>
      </c>
      <c r="L501" s="25"/>
      <c r="M501" s="138"/>
      <c r="T501" s="49"/>
      <c r="AT501" s="13" t="s">
        <v>134</v>
      </c>
      <c r="AU501" s="13" t="s">
        <v>84</v>
      </c>
    </row>
    <row r="502" spans="2:65" s="1" customFormat="1" ht="19.2">
      <c r="B502" s="25"/>
      <c r="D502" s="136" t="s">
        <v>136</v>
      </c>
      <c r="F502" s="139" t="s">
        <v>822</v>
      </c>
      <c r="L502" s="25"/>
      <c r="M502" s="138"/>
      <c r="T502" s="49"/>
      <c r="AT502" s="13" t="s">
        <v>136</v>
      </c>
      <c r="AU502" s="13" t="s">
        <v>84</v>
      </c>
    </row>
    <row r="503" spans="2:65" s="1" customFormat="1" ht="16.5" customHeight="1">
      <c r="B503" s="25"/>
      <c r="C503" s="124" t="s">
        <v>850</v>
      </c>
      <c r="D503" s="124" t="s">
        <v>128</v>
      </c>
      <c r="E503" s="125" t="s">
        <v>851</v>
      </c>
      <c r="F503" s="126" t="s">
        <v>852</v>
      </c>
      <c r="G503" s="127" t="s">
        <v>431</v>
      </c>
      <c r="H503" s="128">
        <v>100</v>
      </c>
      <c r="I503" s="129">
        <v>498</v>
      </c>
      <c r="J503" s="129">
        <f>ROUND(I503*H503,2)</f>
        <v>49800</v>
      </c>
      <c r="K503" s="126" t="s">
        <v>132</v>
      </c>
      <c r="L503" s="25"/>
      <c r="M503" s="130" t="s">
        <v>1</v>
      </c>
      <c r="N503" s="131" t="s">
        <v>39</v>
      </c>
      <c r="O503" s="132">
        <v>0</v>
      </c>
      <c r="P503" s="132">
        <f>O503*H503</f>
        <v>0</v>
      </c>
      <c r="Q503" s="132">
        <v>0</v>
      </c>
      <c r="R503" s="132">
        <f>Q503*H503</f>
        <v>0</v>
      </c>
      <c r="S503" s="132">
        <v>0</v>
      </c>
      <c r="T503" s="133">
        <f>S503*H503</f>
        <v>0</v>
      </c>
      <c r="AR503" s="134" t="s">
        <v>133</v>
      </c>
      <c r="AT503" s="134" t="s">
        <v>128</v>
      </c>
      <c r="AU503" s="134" t="s">
        <v>84</v>
      </c>
      <c r="AY503" s="13" t="s">
        <v>125</v>
      </c>
      <c r="BE503" s="135">
        <f>IF(N503="základní",J503,0)</f>
        <v>49800</v>
      </c>
      <c r="BF503" s="135">
        <f>IF(N503="snížená",J503,0)</f>
        <v>0</v>
      </c>
      <c r="BG503" s="135">
        <f>IF(N503="zákl. přenesená",J503,0)</f>
        <v>0</v>
      </c>
      <c r="BH503" s="135">
        <f>IF(N503="sníž. přenesená",J503,0)</f>
        <v>0</v>
      </c>
      <c r="BI503" s="135">
        <f>IF(N503="nulová",J503,0)</f>
        <v>0</v>
      </c>
      <c r="BJ503" s="13" t="s">
        <v>82</v>
      </c>
      <c r="BK503" s="135">
        <f>ROUND(I503*H503,2)</f>
        <v>49800</v>
      </c>
      <c r="BL503" s="13" t="s">
        <v>133</v>
      </c>
      <c r="BM503" s="134" t="s">
        <v>853</v>
      </c>
    </row>
    <row r="504" spans="2:65" s="1" customFormat="1" ht="38.4">
      <c r="B504" s="25"/>
      <c r="D504" s="136" t="s">
        <v>134</v>
      </c>
      <c r="F504" s="137" t="s">
        <v>854</v>
      </c>
      <c r="L504" s="25"/>
      <c r="M504" s="138"/>
      <c r="T504" s="49"/>
      <c r="AT504" s="13" t="s">
        <v>134</v>
      </c>
      <c r="AU504" s="13" t="s">
        <v>84</v>
      </c>
    </row>
    <row r="505" spans="2:65" s="1" customFormat="1" ht="19.2">
      <c r="B505" s="25"/>
      <c r="D505" s="136" t="s">
        <v>136</v>
      </c>
      <c r="F505" s="139" t="s">
        <v>822</v>
      </c>
      <c r="L505" s="25"/>
      <c r="M505" s="138"/>
      <c r="T505" s="49"/>
      <c r="AT505" s="13" t="s">
        <v>136</v>
      </c>
      <c r="AU505" s="13" t="s">
        <v>84</v>
      </c>
    </row>
    <row r="506" spans="2:65" s="1" customFormat="1" ht="16.5" customHeight="1">
      <c r="B506" s="25"/>
      <c r="C506" s="124" t="s">
        <v>497</v>
      </c>
      <c r="D506" s="124" t="s">
        <v>128</v>
      </c>
      <c r="E506" s="125" t="s">
        <v>855</v>
      </c>
      <c r="F506" s="126" t="s">
        <v>856</v>
      </c>
      <c r="G506" s="127" t="s">
        <v>431</v>
      </c>
      <c r="H506" s="128">
        <v>500</v>
      </c>
      <c r="I506" s="129">
        <v>430</v>
      </c>
      <c r="J506" s="129">
        <f>ROUND(I506*H506,2)</f>
        <v>215000</v>
      </c>
      <c r="K506" s="126" t="s">
        <v>132</v>
      </c>
      <c r="L506" s="25"/>
      <c r="M506" s="130" t="s">
        <v>1</v>
      </c>
      <c r="N506" s="131" t="s">
        <v>39</v>
      </c>
      <c r="O506" s="132">
        <v>0</v>
      </c>
      <c r="P506" s="132">
        <f>O506*H506</f>
        <v>0</v>
      </c>
      <c r="Q506" s="132">
        <v>0</v>
      </c>
      <c r="R506" s="132">
        <f>Q506*H506</f>
        <v>0</v>
      </c>
      <c r="S506" s="132">
        <v>0</v>
      </c>
      <c r="T506" s="133">
        <f>S506*H506</f>
        <v>0</v>
      </c>
      <c r="AR506" s="134" t="s">
        <v>133</v>
      </c>
      <c r="AT506" s="134" t="s">
        <v>128</v>
      </c>
      <c r="AU506" s="134" t="s">
        <v>84</v>
      </c>
      <c r="AY506" s="13" t="s">
        <v>125</v>
      </c>
      <c r="BE506" s="135">
        <f>IF(N506="základní",J506,0)</f>
        <v>215000</v>
      </c>
      <c r="BF506" s="135">
        <f>IF(N506="snížená",J506,0)</f>
        <v>0</v>
      </c>
      <c r="BG506" s="135">
        <f>IF(N506="zákl. přenesená",J506,0)</f>
        <v>0</v>
      </c>
      <c r="BH506" s="135">
        <f>IF(N506="sníž. přenesená",J506,0)</f>
        <v>0</v>
      </c>
      <c r="BI506" s="135">
        <f>IF(N506="nulová",J506,0)</f>
        <v>0</v>
      </c>
      <c r="BJ506" s="13" t="s">
        <v>82</v>
      </c>
      <c r="BK506" s="135">
        <f>ROUND(I506*H506,2)</f>
        <v>215000</v>
      </c>
      <c r="BL506" s="13" t="s">
        <v>133</v>
      </c>
      <c r="BM506" s="134" t="s">
        <v>857</v>
      </c>
    </row>
    <row r="507" spans="2:65" s="1" customFormat="1" ht="38.4">
      <c r="B507" s="25"/>
      <c r="D507" s="136" t="s">
        <v>134</v>
      </c>
      <c r="F507" s="137" t="s">
        <v>858</v>
      </c>
      <c r="L507" s="25"/>
      <c r="M507" s="138"/>
      <c r="T507" s="49"/>
      <c r="AT507" s="13" t="s">
        <v>134</v>
      </c>
      <c r="AU507" s="13" t="s">
        <v>84</v>
      </c>
    </row>
    <row r="508" spans="2:65" s="1" customFormat="1" ht="19.2">
      <c r="B508" s="25"/>
      <c r="D508" s="136" t="s">
        <v>136</v>
      </c>
      <c r="F508" s="139" t="s">
        <v>822</v>
      </c>
      <c r="L508" s="25"/>
      <c r="M508" s="138"/>
      <c r="T508" s="49"/>
      <c r="AT508" s="13" t="s">
        <v>136</v>
      </c>
      <c r="AU508" s="13" t="s">
        <v>84</v>
      </c>
    </row>
    <row r="509" spans="2:65" s="1" customFormat="1" ht="16.5" customHeight="1">
      <c r="B509" s="25"/>
      <c r="C509" s="124" t="s">
        <v>859</v>
      </c>
      <c r="D509" s="124" t="s">
        <v>128</v>
      </c>
      <c r="E509" s="125" t="s">
        <v>860</v>
      </c>
      <c r="F509" s="126" t="s">
        <v>861</v>
      </c>
      <c r="G509" s="127" t="s">
        <v>431</v>
      </c>
      <c r="H509" s="128">
        <v>200</v>
      </c>
      <c r="I509" s="129">
        <v>521</v>
      </c>
      <c r="J509" s="129">
        <f>ROUND(I509*H509,2)</f>
        <v>104200</v>
      </c>
      <c r="K509" s="126" t="s">
        <v>132</v>
      </c>
      <c r="L509" s="25"/>
      <c r="M509" s="130" t="s">
        <v>1</v>
      </c>
      <c r="N509" s="131" t="s">
        <v>39</v>
      </c>
      <c r="O509" s="132">
        <v>0</v>
      </c>
      <c r="P509" s="132">
        <f>O509*H509</f>
        <v>0</v>
      </c>
      <c r="Q509" s="132">
        <v>0</v>
      </c>
      <c r="R509" s="132">
        <f>Q509*H509</f>
        <v>0</v>
      </c>
      <c r="S509" s="132">
        <v>0</v>
      </c>
      <c r="T509" s="133">
        <f>S509*H509</f>
        <v>0</v>
      </c>
      <c r="AR509" s="134" t="s">
        <v>133</v>
      </c>
      <c r="AT509" s="134" t="s">
        <v>128</v>
      </c>
      <c r="AU509" s="134" t="s">
        <v>84</v>
      </c>
      <c r="AY509" s="13" t="s">
        <v>125</v>
      </c>
      <c r="BE509" s="135">
        <f>IF(N509="základní",J509,0)</f>
        <v>104200</v>
      </c>
      <c r="BF509" s="135">
        <f>IF(N509="snížená",J509,0)</f>
        <v>0</v>
      </c>
      <c r="BG509" s="135">
        <f>IF(N509="zákl. přenesená",J509,0)</f>
        <v>0</v>
      </c>
      <c r="BH509" s="135">
        <f>IF(N509="sníž. přenesená",J509,0)</f>
        <v>0</v>
      </c>
      <c r="BI509" s="135">
        <f>IF(N509="nulová",J509,0)</f>
        <v>0</v>
      </c>
      <c r="BJ509" s="13" t="s">
        <v>82</v>
      </c>
      <c r="BK509" s="135">
        <f>ROUND(I509*H509,2)</f>
        <v>104200</v>
      </c>
      <c r="BL509" s="13" t="s">
        <v>133</v>
      </c>
      <c r="BM509" s="134" t="s">
        <v>862</v>
      </c>
    </row>
    <row r="510" spans="2:65" s="1" customFormat="1" ht="38.4">
      <c r="B510" s="25"/>
      <c r="D510" s="136" t="s">
        <v>134</v>
      </c>
      <c r="F510" s="137" t="s">
        <v>863</v>
      </c>
      <c r="L510" s="25"/>
      <c r="M510" s="138"/>
      <c r="T510" s="49"/>
      <c r="AT510" s="13" t="s">
        <v>134</v>
      </c>
      <c r="AU510" s="13" t="s">
        <v>84</v>
      </c>
    </row>
    <row r="511" spans="2:65" s="1" customFormat="1" ht="19.2">
      <c r="B511" s="25"/>
      <c r="D511" s="136" t="s">
        <v>136</v>
      </c>
      <c r="F511" s="139" t="s">
        <v>822</v>
      </c>
      <c r="L511" s="25"/>
      <c r="M511" s="138"/>
      <c r="T511" s="49"/>
      <c r="AT511" s="13" t="s">
        <v>136</v>
      </c>
      <c r="AU511" s="13" t="s">
        <v>84</v>
      </c>
    </row>
    <row r="512" spans="2:65" s="1" customFormat="1" ht="16.5" customHeight="1">
      <c r="B512" s="25"/>
      <c r="C512" s="124" t="s">
        <v>501</v>
      </c>
      <c r="D512" s="124" t="s">
        <v>128</v>
      </c>
      <c r="E512" s="125" t="s">
        <v>864</v>
      </c>
      <c r="F512" s="126" t="s">
        <v>865</v>
      </c>
      <c r="G512" s="127" t="s">
        <v>431</v>
      </c>
      <c r="H512" s="128">
        <v>100</v>
      </c>
      <c r="I512" s="129">
        <v>507</v>
      </c>
      <c r="J512" s="129">
        <f>ROUND(I512*H512,2)</f>
        <v>50700</v>
      </c>
      <c r="K512" s="126" t="s">
        <v>132</v>
      </c>
      <c r="L512" s="25"/>
      <c r="M512" s="130" t="s">
        <v>1</v>
      </c>
      <c r="N512" s="131" t="s">
        <v>39</v>
      </c>
      <c r="O512" s="132">
        <v>0</v>
      </c>
      <c r="P512" s="132">
        <f>O512*H512</f>
        <v>0</v>
      </c>
      <c r="Q512" s="132">
        <v>0</v>
      </c>
      <c r="R512" s="132">
        <f>Q512*H512</f>
        <v>0</v>
      </c>
      <c r="S512" s="132">
        <v>0</v>
      </c>
      <c r="T512" s="133">
        <f>S512*H512</f>
        <v>0</v>
      </c>
      <c r="AR512" s="134" t="s">
        <v>133</v>
      </c>
      <c r="AT512" s="134" t="s">
        <v>128</v>
      </c>
      <c r="AU512" s="134" t="s">
        <v>84</v>
      </c>
      <c r="AY512" s="13" t="s">
        <v>125</v>
      </c>
      <c r="BE512" s="135">
        <f>IF(N512="základní",J512,0)</f>
        <v>50700</v>
      </c>
      <c r="BF512" s="135">
        <f>IF(N512="snížená",J512,0)</f>
        <v>0</v>
      </c>
      <c r="BG512" s="135">
        <f>IF(N512="zákl. přenesená",J512,0)</f>
        <v>0</v>
      </c>
      <c r="BH512" s="135">
        <f>IF(N512="sníž. přenesená",J512,0)</f>
        <v>0</v>
      </c>
      <c r="BI512" s="135">
        <f>IF(N512="nulová",J512,0)</f>
        <v>0</v>
      </c>
      <c r="BJ512" s="13" t="s">
        <v>82</v>
      </c>
      <c r="BK512" s="135">
        <f>ROUND(I512*H512,2)</f>
        <v>50700</v>
      </c>
      <c r="BL512" s="13" t="s">
        <v>133</v>
      </c>
      <c r="BM512" s="134" t="s">
        <v>866</v>
      </c>
    </row>
    <row r="513" spans="2:65" s="1" customFormat="1" ht="38.4">
      <c r="B513" s="25"/>
      <c r="D513" s="136" t="s">
        <v>134</v>
      </c>
      <c r="F513" s="137" t="s">
        <v>867</v>
      </c>
      <c r="L513" s="25"/>
      <c r="M513" s="138"/>
      <c r="T513" s="49"/>
      <c r="AT513" s="13" t="s">
        <v>134</v>
      </c>
      <c r="AU513" s="13" t="s">
        <v>84</v>
      </c>
    </row>
    <row r="514" spans="2:65" s="1" customFormat="1" ht="19.2">
      <c r="B514" s="25"/>
      <c r="D514" s="136" t="s">
        <v>136</v>
      </c>
      <c r="F514" s="139" t="s">
        <v>822</v>
      </c>
      <c r="L514" s="25"/>
      <c r="M514" s="138"/>
      <c r="T514" s="49"/>
      <c r="AT514" s="13" t="s">
        <v>136</v>
      </c>
      <c r="AU514" s="13" t="s">
        <v>84</v>
      </c>
    </row>
    <row r="515" spans="2:65" s="1" customFormat="1" ht="16.5" customHeight="1">
      <c r="B515" s="25"/>
      <c r="C515" s="124" t="s">
        <v>868</v>
      </c>
      <c r="D515" s="124" t="s">
        <v>128</v>
      </c>
      <c r="E515" s="125" t="s">
        <v>869</v>
      </c>
      <c r="F515" s="126" t="s">
        <v>870</v>
      </c>
      <c r="G515" s="127" t="s">
        <v>431</v>
      </c>
      <c r="H515" s="128">
        <v>500</v>
      </c>
      <c r="I515" s="129">
        <v>442</v>
      </c>
      <c r="J515" s="129">
        <f>ROUND(I515*H515,2)</f>
        <v>221000</v>
      </c>
      <c r="K515" s="126" t="s">
        <v>132</v>
      </c>
      <c r="L515" s="25"/>
      <c r="M515" s="130" t="s">
        <v>1</v>
      </c>
      <c r="N515" s="131" t="s">
        <v>39</v>
      </c>
      <c r="O515" s="132">
        <v>0</v>
      </c>
      <c r="P515" s="132">
        <f>O515*H515</f>
        <v>0</v>
      </c>
      <c r="Q515" s="132">
        <v>0</v>
      </c>
      <c r="R515" s="132">
        <f>Q515*H515</f>
        <v>0</v>
      </c>
      <c r="S515" s="132">
        <v>0</v>
      </c>
      <c r="T515" s="133">
        <f>S515*H515</f>
        <v>0</v>
      </c>
      <c r="AR515" s="134" t="s">
        <v>133</v>
      </c>
      <c r="AT515" s="134" t="s">
        <v>128</v>
      </c>
      <c r="AU515" s="134" t="s">
        <v>84</v>
      </c>
      <c r="AY515" s="13" t="s">
        <v>125</v>
      </c>
      <c r="BE515" s="135">
        <f>IF(N515="základní",J515,0)</f>
        <v>221000</v>
      </c>
      <c r="BF515" s="135">
        <f>IF(N515="snížená",J515,0)</f>
        <v>0</v>
      </c>
      <c r="BG515" s="135">
        <f>IF(N515="zákl. přenesená",J515,0)</f>
        <v>0</v>
      </c>
      <c r="BH515" s="135">
        <f>IF(N515="sníž. přenesená",J515,0)</f>
        <v>0</v>
      </c>
      <c r="BI515" s="135">
        <f>IF(N515="nulová",J515,0)</f>
        <v>0</v>
      </c>
      <c r="BJ515" s="13" t="s">
        <v>82</v>
      </c>
      <c r="BK515" s="135">
        <f>ROUND(I515*H515,2)</f>
        <v>221000</v>
      </c>
      <c r="BL515" s="13" t="s">
        <v>133</v>
      </c>
      <c r="BM515" s="134" t="s">
        <v>871</v>
      </c>
    </row>
    <row r="516" spans="2:65" s="1" customFormat="1" ht="38.4">
      <c r="B516" s="25"/>
      <c r="D516" s="136" t="s">
        <v>134</v>
      </c>
      <c r="F516" s="137" t="s">
        <v>872</v>
      </c>
      <c r="L516" s="25"/>
      <c r="M516" s="138"/>
      <c r="T516" s="49"/>
      <c r="AT516" s="13" t="s">
        <v>134</v>
      </c>
      <c r="AU516" s="13" t="s">
        <v>84</v>
      </c>
    </row>
    <row r="517" spans="2:65" s="1" customFormat="1" ht="19.2">
      <c r="B517" s="25"/>
      <c r="D517" s="136" t="s">
        <v>136</v>
      </c>
      <c r="F517" s="139" t="s">
        <v>822</v>
      </c>
      <c r="L517" s="25"/>
      <c r="M517" s="138"/>
      <c r="T517" s="49"/>
      <c r="AT517" s="13" t="s">
        <v>136</v>
      </c>
      <c r="AU517" s="13" t="s">
        <v>84</v>
      </c>
    </row>
    <row r="518" spans="2:65" s="1" customFormat="1" ht="16.5" customHeight="1">
      <c r="B518" s="25"/>
      <c r="C518" s="124" t="s">
        <v>507</v>
      </c>
      <c r="D518" s="124" t="s">
        <v>128</v>
      </c>
      <c r="E518" s="125" t="s">
        <v>873</v>
      </c>
      <c r="F518" s="126" t="s">
        <v>874</v>
      </c>
      <c r="G518" s="127" t="s">
        <v>431</v>
      </c>
      <c r="H518" s="128">
        <v>200</v>
      </c>
      <c r="I518" s="129">
        <v>514</v>
      </c>
      <c r="J518" s="129">
        <f>ROUND(I518*H518,2)</f>
        <v>102800</v>
      </c>
      <c r="K518" s="126" t="s">
        <v>132</v>
      </c>
      <c r="L518" s="25"/>
      <c r="M518" s="130" t="s">
        <v>1</v>
      </c>
      <c r="N518" s="131" t="s">
        <v>39</v>
      </c>
      <c r="O518" s="132">
        <v>0</v>
      </c>
      <c r="P518" s="132">
        <f>O518*H518</f>
        <v>0</v>
      </c>
      <c r="Q518" s="132">
        <v>0</v>
      </c>
      <c r="R518" s="132">
        <f>Q518*H518</f>
        <v>0</v>
      </c>
      <c r="S518" s="132">
        <v>0</v>
      </c>
      <c r="T518" s="133">
        <f>S518*H518</f>
        <v>0</v>
      </c>
      <c r="AR518" s="134" t="s">
        <v>133</v>
      </c>
      <c r="AT518" s="134" t="s">
        <v>128</v>
      </c>
      <c r="AU518" s="134" t="s">
        <v>84</v>
      </c>
      <c r="AY518" s="13" t="s">
        <v>125</v>
      </c>
      <c r="BE518" s="135">
        <f>IF(N518="základní",J518,0)</f>
        <v>102800</v>
      </c>
      <c r="BF518" s="135">
        <f>IF(N518="snížená",J518,0)</f>
        <v>0</v>
      </c>
      <c r="BG518" s="135">
        <f>IF(N518="zákl. přenesená",J518,0)</f>
        <v>0</v>
      </c>
      <c r="BH518" s="135">
        <f>IF(N518="sníž. přenesená",J518,0)</f>
        <v>0</v>
      </c>
      <c r="BI518" s="135">
        <f>IF(N518="nulová",J518,0)</f>
        <v>0</v>
      </c>
      <c r="BJ518" s="13" t="s">
        <v>82</v>
      </c>
      <c r="BK518" s="135">
        <f>ROUND(I518*H518,2)</f>
        <v>102800</v>
      </c>
      <c r="BL518" s="13" t="s">
        <v>133</v>
      </c>
      <c r="BM518" s="134" t="s">
        <v>875</v>
      </c>
    </row>
    <row r="519" spans="2:65" s="1" customFormat="1" ht="38.4">
      <c r="B519" s="25"/>
      <c r="D519" s="136" t="s">
        <v>134</v>
      </c>
      <c r="F519" s="137" t="s">
        <v>876</v>
      </c>
      <c r="L519" s="25"/>
      <c r="M519" s="138"/>
      <c r="T519" s="49"/>
      <c r="AT519" s="13" t="s">
        <v>134</v>
      </c>
      <c r="AU519" s="13" t="s">
        <v>84</v>
      </c>
    </row>
    <row r="520" spans="2:65" s="1" customFormat="1" ht="19.2">
      <c r="B520" s="25"/>
      <c r="D520" s="136" t="s">
        <v>136</v>
      </c>
      <c r="F520" s="139" t="s">
        <v>822</v>
      </c>
      <c r="L520" s="25"/>
      <c r="M520" s="138"/>
      <c r="T520" s="49"/>
      <c r="AT520" s="13" t="s">
        <v>136</v>
      </c>
      <c r="AU520" s="13" t="s">
        <v>84</v>
      </c>
    </row>
    <row r="521" spans="2:65" s="1" customFormat="1" ht="16.5" customHeight="1">
      <c r="B521" s="25"/>
      <c r="C521" s="124" t="s">
        <v>877</v>
      </c>
      <c r="D521" s="124" t="s">
        <v>128</v>
      </c>
      <c r="E521" s="125" t="s">
        <v>878</v>
      </c>
      <c r="F521" s="126" t="s">
        <v>879</v>
      </c>
      <c r="G521" s="127" t="s">
        <v>431</v>
      </c>
      <c r="H521" s="128">
        <v>100</v>
      </c>
      <c r="I521" s="129">
        <v>498</v>
      </c>
      <c r="J521" s="129">
        <f>ROUND(I521*H521,2)</f>
        <v>49800</v>
      </c>
      <c r="K521" s="126" t="s">
        <v>132</v>
      </c>
      <c r="L521" s="25"/>
      <c r="M521" s="130" t="s">
        <v>1</v>
      </c>
      <c r="N521" s="131" t="s">
        <v>39</v>
      </c>
      <c r="O521" s="132">
        <v>0</v>
      </c>
      <c r="P521" s="132">
        <f>O521*H521</f>
        <v>0</v>
      </c>
      <c r="Q521" s="132">
        <v>0</v>
      </c>
      <c r="R521" s="132">
        <f>Q521*H521</f>
        <v>0</v>
      </c>
      <c r="S521" s="132">
        <v>0</v>
      </c>
      <c r="T521" s="133">
        <f>S521*H521</f>
        <v>0</v>
      </c>
      <c r="AR521" s="134" t="s">
        <v>133</v>
      </c>
      <c r="AT521" s="134" t="s">
        <v>128</v>
      </c>
      <c r="AU521" s="134" t="s">
        <v>84</v>
      </c>
      <c r="AY521" s="13" t="s">
        <v>125</v>
      </c>
      <c r="BE521" s="135">
        <f>IF(N521="základní",J521,0)</f>
        <v>49800</v>
      </c>
      <c r="BF521" s="135">
        <f>IF(N521="snížená",J521,0)</f>
        <v>0</v>
      </c>
      <c r="BG521" s="135">
        <f>IF(N521="zákl. přenesená",J521,0)</f>
        <v>0</v>
      </c>
      <c r="BH521" s="135">
        <f>IF(N521="sníž. přenesená",J521,0)</f>
        <v>0</v>
      </c>
      <c r="BI521" s="135">
        <f>IF(N521="nulová",J521,0)</f>
        <v>0</v>
      </c>
      <c r="BJ521" s="13" t="s">
        <v>82</v>
      </c>
      <c r="BK521" s="135">
        <f>ROUND(I521*H521,2)</f>
        <v>49800</v>
      </c>
      <c r="BL521" s="13" t="s">
        <v>133</v>
      </c>
      <c r="BM521" s="134" t="s">
        <v>880</v>
      </c>
    </row>
    <row r="522" spans="2:65" s="1" customFormat="1" ht="38.4">
      <c r="B522" s="25"/>
      <c r="D522" s="136" t="s">
        <v>134</v>
      </c>
      <c r="F522" s="137" t="s">
        <v>881</v>
      </c>
      <c r="L522" s="25"/>
      <c r="M522" s="138"/>
      <c r="T522" s="49"/>
      <c r="AT522" s="13" t="s">
        <v>134</v>
      </c>
      <c r="AU522" s="13" t="s">
        <v>84</v>
      </c>
    </row>
    <row r="523" spans="2:65" s="1" customFormat="1" ht="19.2">
      <c r="B523" s="25"/>
      <c r="D523" s="136" t="s">
        <v>136</v>
      </c>
      <c r="F523" s="139" t="s">
        <v>822</v>
      </c>
      <c r="L523" s="25"/>
      <c r="M523" s="138"/>
      <c r="T523" s="49"/>
      <c r="AT523" s="13" t="s">
        <v>136</v>
      </c>
      <c r="AU523" s="13" t="s">
        <v>84</v>
      </c>
    </row>
    <row r="524" spans="2:65" s="1" customFormat="1" ht="16.5" customHeight="1">
      <c r="B524" s="25"/>
      <c r="C524" s="124" t="s">
        <v>511</v>
      </c>
      <c r="D524" s="124" t="s">
        <v>128</v>
      </c>
      <c r="E524" s="125" t="s">
        <v>882</v>
      </c>
      <c r="F524" s="126" t="s">
        <v>883</v>
      </c>
      <c r="G524" s="127" t="s">
        <v>431</v>
      </c>
      <c r="H524" s="128">
        <v>500</v>
      </c>
      <c r="I524" s="129">
        <v>430</v>
      </c>
      <c r="J524" s="129">
        <f>ROUND(I524*H524,2)</f>
        <v>215000</v>
      </c>
      <c r="K524" s="126" t="s">
        <v>132</v>
      </c>
      <c r="L524" s="25"/>
      <c r="M524" s="130" t="s">
        <v>1</v>
      </c>
      <c r="N524" s="131" t="s">
        <v>39</v>
      </c>
      <c r="O524" s="132">
        <v>0</v>
      </c>
      <c r="P524" s="132">
        <f>O524*H524</f>
        <v>0</v>
      </c>
      <c r="Q524" s="132">
        <v>0</v>
      </c>
      <c r="R524" s="132">
        <f>Q524*H524</f>
        <v>0</v>
      </c>
      <c r="S524" s="132">
        <v>0</v>
      </c>
      <c r="T524" s="133">
        <f>S524*H524</f>
        <v>0</v>
      </c>
      <c r="AR524" s="134" t="s">
        <v>133</v>
      </c>
      <c r="AT524" s="134" t="s">
        <v>128</v>
      </c>
      <c r="AU524" s="134" t="s">
        <v>84</v>
      </c>
      <c r="AY524" s="13" t="s">
        <v>125</v>
      </c>
      <c r="BE524" s="135">
        <f>IF(N524="základní",J524,0)</f>
        <v>215000</v>
      </c>
      <c r="BF524" s="135">
        <f>IF(N524="snížená",J524,0)</f>
        <v>0</v>
      </c>
      <c r="BG524" s="135">
        <f>IF(N524="zákl. přenesená",J524,0)</f>
        <v>0</v>
      </c>
      <c r="BH524" s="135">
        <f>IF(N524="sníž. přenesená",J524,0)</f>
        <v>0</v>
      </c>
      <c r="BI524" s="135">
        <f>IF(N524="nulová",J524,0)</f>
        <v>0</v>
      </c>
      <c r="BJ524" s="13" t="s">
        <v>82</v>
      </c>
      <c r="BK524" s="135">
        <f>ROUND(I524*H524,2)</f>
        <v>215000</v>
      </c>
      <c r="BL524" s="13" t="s">
        <v>133</v>
      </c>
      <c r="BM524" s="134" t="s">
        <v>884</v>
      </c>
    </row>
    <row r="525" spans="2:65" s="1" customFormat="1" ht="38.4">
      <c r="B525" s="25"/>
      <c r="D525" s="136" t="s">
        <v>134</v>
      </c>
      <c r="F525" s="137" t="s">
        <v>885</v>
      </c>
      <c r="L525" s="25"/>
      <c r="M525" s="138"/>
      <c r="T525" s="49"/>
      <c r="AT525" s="13" t="s">
        <v>134</v>
      </c>
      <c r="AU525" s="13" t="s">
        <v>84</v>
      </c>
    </row>
    <row r="526" spans="2:65" s="1" customFormat="1" ht="19.2">
      <c r="B526" s="25"/>
      <c r="D526" s="136" t="s">
        <v>136</v>
      </c>
      <c r="F526" s="139" t="s">
        <v>822</v>
      </c>
      <c r="L526" s="25"/>
      <c r="M526" s="138"/>
      <c r="T526" s="49"/>
      <c r="AT526" s="13" t="s">
        <v>136</v>
      </c>
      <c r="AU526" s="13" t="s">
        <v>84</v>
      </c>
    </row>
    <row r="527" spans="2:65" s="1" customFormat="1" ht="16.5" customHeight="1">
      <c r="B527" s="25"/>
      <c r="C527" s="124" t="s">
        <v>886</v>
      </c>
      <c r="D527" s="124" t="s">
        <v>128</v>
      </c>
      <c r="E527" s="125" t="s">
        <v>887</v>
      </c>
      <c r="F527" s="126" t="s">
        <v>888</v>
      </c>
      <c r="G527" s="127" t="s">
        <v>431</v>
      </c>
      <c r="H527" s="128">
        <v>200</v>
      </c>
      <c r="I527" s="129">
        <v>506</v>
      </c>
      <c r="J527" s="129">
        <f>ROUND(I527*H527,2)</f>
        <v>101200</v>
      </c>
      <c r="K527" s="126" t="s">
        <v>132</v>
      </c>
      <c r="L527" s="25"/>
      <c r="M527" s="130" t="s">
        <v>1</v>
      </c>
      <c r="N527" s="131" t="s">
        <v>39</v>
      </c>
      <c r="O527" s="132">
        <v>0</v>
      </c>
      <c r="P527" s="132">
        <f>O527*H527</f>
        <v>0</v>
      </c>
      <c r="Q527" s="132">
        <v>0</v>
      </c>
      <c r="R527" s="132">
        <f>Q527*H527</f>
        <v>0</v>
      </c>
      <c r="S527" s="132">
        <v>0</v>
      </c>
      <c r="T527" s="133">
        <f>S527*H527</f>
        <v>0</v>
      </c>
      <c r="AR527" s="134" t="s">
        <v>133</v>
      </c>
      <c r="AT527" s="134" t="s">
        <v>128</v>
      </c>
      <c r="AU527" s="134" t="s">
        <v>84</v>
      </c>
      <c r="AY527" s="13" t="s">
        <v>125</v>
      </c>
      <c r="BE527" s="135">
        <f>IF(N527="základní",J527,0)</f>
        <v>101200</v>
      </c>
      <c r="BF527" s="135">
        <f>IF(N527="snížená",J527,0)</f>
        <v>0</v>
      </c>
      <c r="BG527" s="135">
        <f>IF(N527="zákl. přenesená",J527,0)</f>
        <v>0</v>
      </c>
      <c r="BH527" s="135">
        <f>IF(N527="sníž. přenesená",J527,0)</f>
        <v>0</v>
      </c>
      <c r="BI527" s="135">
        <f>IF(N527="nulová",J527,0)</f>
        <v>0</v>
      </c>
      <c r="BJ527" s="13" t="s">
        <v>82</v>
      </c>
      <c r="BK527" s="135">
        <f>ROUND(I527*H527,2)</f>
        <v>101200</v>
      </c>
      <c r="BL527" s="13" t="s">
        <v>133</v>
      </c>
      <c r="BM527" s="134" t="s">
        <v>889</v>
      </c>
    </row>
    <row r="528" spans="2:65" s="1" customFormat="1" ht="38.4">
      <c r="B528" s="25"/>
      <c r="D528" s="136" t="s">
        <v>134</v>
      </c>
      <c r="F528" s="137" t="s">
        <v>890</v>
      </c>
      <c r="L528" s="25"/>
      <c r="M528" s="138"/>
      <c r="T528" s="49"/>
      <c r="AT528" s="13" t="s">
        <v>134</v>
      </c>
      <c r="AU528" s="13" t="s">
        <v>84</v>
      </c>
    </row>
    <row r="529" spans="2:65" s="1" customFormat="1" ht="19.2">
      <c r="B529" s="25"/>
      <c r="D529" s="136" t="s">
        <v>136</v>
      </c>
      <c r="F529" s="139" t="s">
        <v>822</v>
      </c>
      <c r="L529" s="25"/>
      <c r="M529" s="138"/>
      <c r="T529" s="49"/>
      <c r="AT529" s="13" t="s">
        <v>136</v>
      </c>
      <c r="AU529" s="13" t="s">
        <v>84</v>
      </c>
    </row>
    <row r="530" spans="2:65" s="1" customFormat="1" ht="16.5" customHeight="1">
      <c r="B530" s="25"/>
      <c r="C530" s="124" t="s">
        <v>516</v>
      </c>
      <c r="D530" s="124" t="s">
        <v>128</v>
      </c>
      <c r="E530" s="125" t="s">
        <v>891</v>
      </c>
      <c r="F530" s="126" t="s">
        <v>892</v>
      </c>
      <c r="G530" s="127" t="s">
        <v>431</v>
      </c>
      <c r="H530" s="128">
        <v>100</v>
      </c>
      <c r="I530" s="129">
        <v>439</v>
      </c>
      <c r="J530" s="129">
        <f>ROUND(I530*H530,2)</f>
        <v>43900</v>
      </c>
      <c r="K530" s="126" t="s">
        <v>132</v>
      </c>
      <c r="L530" s="25"/>
      <c r="M530" s="130" t="s">
        <v>1</v>
      </c>
      <c r="N530" s="131" t="s">
        <v>39</v>
      </c>
      <c r="O530" s="132">
        <v>0</v>
      </c>
      <c r="P530" s="132">
        <f>O530*H530</f>
        <v>0</v>
      </c>
      <c r="Q530" s="132">
        <v>0</v>
      </c>
      <c r="R530" s="132">
        <f>Q530*H530</f>
        <v>0</v>
      </c>
      <c r="S530" s="132">
        <v>0</v>
      </c>
      <c r="T530" s="133">
        <f>S530*H530</f>
        <v>0</v>
      </c>
      <c r="AR530" s="134" t="s">
        <v>133</v>
      </c>
      <c r="AT530" s="134" t="s">
        <v>128</v>
      </c>
      <c r="AU530" s="134" t="s">
        <v>84</v>
      </c>
      <c r="AY530" s="13" t="s">
        <v>125</v>
      </c>
      <c r="BE530" s="135">
        <f>IF(N530="základní",J530,0)</f>
        <v>43900</v>
      </c>
      <c r="BF530" s="135">
        <f>IF(N530="snížená",J530,0)</f>
        <v>0</v>
      </c>
      <c r="BG530" s="135">
        <f>IF(N530="zákl. přenesená",J530,0)</f>
        <v>0</v>
      </c>
      <c r="BH530" s="135">
        <f>IF(N530="sníž. přenesená",J530,0)</f>
        <v>0</v>
      </c>
      <c r="BI530" s="135">
        <f>IF(N530="nulová",J530,0)</f>
        <v>0</v>
      </c>
      <c r="BJ530" s="13" t="s">
        <v>82</v>
      </c>
      <c r="BK530" s="135">
        <f>ROUND(I530*H530,2)</f>
        <v>43900</v>
      </c>
      <c r="BL530" s="13" t="s">
        <v>133</v>
      </c>
      <c r="BM530" s="134" t="s">
        <v>893</v>
      </c>
    </row>
    <row r="531" spans="2:65" s="1" customFormat="1" ht="38.4">
      <c r="B531" s="25"/>
      <c r="D531" s="136" t="s">
        <v>134</v>
      </c>
      <c r="F531" s="137" t="s">
        <v>894</v>
      </c>
      <c r="L531" s="25"/>
      <c r="M531" s="138"/>
      <c r="T531" s="49"/>
      <c r="AT531" s="13" t="s">
        <v>134</v>
      </c>
      <c r="AU531" s="13" t="s">
        <v>84</v>
      </c>
    </row>
    <row r="532" spans="2:65" s="1" customFormat="1" ht="19.2">
      <c r="B532" s="25"/>
      <c r="D532" s="136" t="s">
        <v>136</v>
      </c>
      <c r="F532" s="139" t="s">
        <v>822</v>
      </c>
      <c r="L532" s="25"/>
      <c r="M532" s="138"/>
      <c r="T532" s="49"/>
      <c r="AT532" s="13" t="s">
        <v>136</v>
      </c>
      <c r="AU532" s="13" t="s">
        <v>84</v>
      </c>
    </row>
    <row r="533" spans="2:65" s="1" customFormat="1" ht="24.15" customHeight="1">
      <c r="B533" s="25"/>
      <c r="C533" s="124" t="s">
        <v>895</v>
      </c>
      <c r="D533" s="124" t="s">
        <v>128</v>
      </c>
      <c r="E533" s="125" t="s">
        <v>896</v>
      </c>
      <c r="F533" s="126" t="s">
        <v>897</v>
      </c>
      <c r="G533" s="127" t="s">
        <v>431</v>
      </c>
      <c r="H533" s="128">
        <v>100</v>
      </c>
      <c r="I533" s="129">
        <v>523</v>
      </c>
      <c r="J533" s="129">
        <f>ROUND(I533*H533,2)</f>
        <v>52300</v>
      </c>
      <c r="K533" s="126" t="s">
        <v>132</v>
      </c>
      <c r="L533" s="25"/>
      <c r="M533" s="130" t="s">
        <v>1</v>
      </c>
      <c r="N533" s="131" t="s">
        <v>39</v>
      </c>
      <c r="O533" s="132">
        <v>0</v>
      </c>
      <c r="P533" s="132">
        <f>O533*H533</f>
        <v>0</v>
      </c>
      <c r="Q533" s="132">
        <v>0</v>
      </c>
      <c r="R533" s="132">
        <f>Q533*H533</f>
        <v>0</v>
      </c>
      <c r="S533" s="132">
        <v>0</v>
      </c>
      <c r="T533" s="133">
        <f>S533*H533</f>
        <v>0</v>
      </c>
      <c r="AR533" s="134" t="s">
        <v>133</v>
      </c>
      <c r="AT533" s="134" t="s">
        <v>128</v>
      </c>
      <c r="AU533" s="134" t="s">
        <v>84</v>
      </c>
      <c r="AY533" s="13" t="s">
        <v>125</v>
      </c>
      <c r="BE533" s="135">
        <f>IF(N533="základní",J533,0)</f>
        <v>52300</v>
      </c>
      <c r="BF533" s="135">
        <f>IF(N533="snížená",J533,0)</f>
        <v>0</v>
      </c>
      <c r="BG533" s="135">
        <f>IF(N533="zákl. přenesená",J533,0)</f>
        <v>0</v>
      </c>
      <c r="BH533" s="135">
        <f>IF(N533="sníž. přenesená",J533,0)</f>
        <v>0</v>
      </c>
      <c r="BI533" s="135">
        <f>IF(N533="nulová",J533,0)</f>
        <v>0</v>
      </c>
      <c r="BJ533" s="13" t="s">
        <v>82</v>
      </c>
      <c r="BK533" s="135">
        <f>ROUND(I533*H533,2)</f>
        <v>52300</v>
      </c>
      <c r="BL533" s="13" t="s">
        <v>133</v>
      </c>
      <c r="BM533" s="134" t="s">
        <v>898</v>
      </c>
    </row>
    <row r="534" spans="2:65" s="1" customFormat="1" ht="38.4">
      <c r="B534" s="25"/>
      <c r="D534" s="136" t="s">
        <v>134</v>
      </c>
      <c r="F534" s="137" t="s">
        <v>899</v>
      </c>
      <c r="L534" s="25"/>
      <c r="M534" s="138"/>
      <c r="T534" s="49"/>
      <c r="AT534" s="13" t="s">
        <v>134</v>
      </c>
      <c r="AU534" s="13" t="s">
        <v>84</v>
      </c>
    </row>
    <row r="535" spans="2:65" s="1" customFormat="1" ht="19.2">
      <c r="B535" s="25"/>
      <c r="D535" s="136" t="s">
        <v>136</v>
      </c>
      <c r="F535" s="139" t="s">
        <v>822</v>
      </c>
      <c r="L535" s="25"/>
      <c r="M535" s="138"/>
      <c r="T535" s="49"/>
      <c r="AT535" s="13" t="s">
        <v>136</v>
      </c>
      <c r="AU535" s="13" t="s">
        <v>84</v>
      </c>
    </row>
    <row r="536" spans="2:65" s="1" customFormat="1" ht="24.15" customHeight="1">
      <c r="B536" s="25"/>
      <c r="C536" s="124" t="s">
        <v>520</v>
      </c>
      <c r="D536" s="124" t="s">
        <v>128</v>
      </c>
      <c r="E536" s="125" t="s">
        <v>900</v>
      </c>
      <c r="F536" s="126" t="s">
        <v>901</v>
      </c>
      <c r="G536" s="127" t="s">
        <v>431</v>
      </c>
      <c r="H536" s="128">
        <v>100</v>
      </c>
      <c r="I536" s="129">
        <v>456</v>
      </c>
      <c r="J536" s="129">
        <f>ROUND(I536*H536,2)</f>
        <v>45600</v>
      </c>
      <c r="K536" s="126" t="s">
        <v>132</v>
      </c>
      <c r="L536" s="25"/>
      <c r="M536" s="130" t="s">
        <v>1</v>
      </c>
      <c r="N536" s="131" t="s">
        <v>39</v>
      </c>
      <c r="O536" s="132">
        <v>0</v>
      </c>
      <c r="P536" s="132">
        <f>O536*H536</f>
        <v>0</v>
      </c>
      <c r="Q536" s="132">
        <v>0</v>
      </c>
      <c r="R536" s="132">
        <f>Q536*H536</f>
        <v>0</v>
      </c>
      <c r="S536" s="132">
        <v>0</v>
      </c>
      <c r="T536" s="133">
        <f>S536*H536</f>
        <v>0</v>
      </c>
      <c r="AR536" s="134" t="s">
        <v>133</v>
      </c>
      <c r="AT536" s="134" t="s">
        <v>128</v>
      </c>
      <c r="AU536" s="134" t="s">
        <v>84</v>
      </c>
      <c r="AY536" s="13" t="s">
        <v>125</v>
      </c>
      <c r="BE536" s="135">
        <f>IF(N536="základní",J536,0)</f>
        <v>45600</v>
      </c>
      <c r="BF536" s="135">
        <f>IF(N536="snížená",J536,0)</f>
        <v>0</v>
      </c>
      <c r="BG536" s="135">
        <f>IF(N536="zákl. přenesená",J536,0)</f>
        <v>0</v>
      </c>
      <c r="BH536" s="135">
        <f>IF(N536="sníž. přenesená",J536,0)</f>
        <v>0</v>
      </c>
      <c r="BI536" s="135">
        <f>IF(N536="nulová",J536,0)</f>
        <v>0</v>
      </c>
      <c r="BJ536" s="13" t="s">
        <v>82</v>
      </c>
      <c r="BK536" s="135">
        <f>ROUND(I536*H536,2)</f>
        <v>45600</v>
      </c>
      <c r="BL536" s="13" t="s">
        <v>133</v>
      </c>
      <c r="BM536" s="134" t="s">
        <v>902</v>
      </c>
    </row>
    <row r="537" spans="2:65" s="1" customFormat="1" ht="38.4">
      <c r="B537" s="25"/>
      <c r="D537" s="136" t="s">
        <v>134</v>
      </c>
      <c r="F537" s="137" t="s">
        <v>903</v>
      </c>
      <c r="L537" s="25"/>
      <c r="M537" s="138"/>
      <c r="T537" s="49"/>
      <c r="AT537" s="13" t="s">
        <v>134</v>
      </c>
      <c r="AU537" s="13" t="s">
        <v>84</v>
      </c>
    </row>
    <row r="538" spans="2:65" s="1" customFormat="1" ht="19.2">
      <c r="B538" s="25"/>
      <c r="D538" s="136" t="s">
        <v>136</v>
      </c>
      <c r="F538" s="139" t="s">
        <v>822</v>
      </c>
      <c r="L538" s="25"/>
      <c r="M538" s="138"/>
      <c r="T538" s="49"/>
      <c r="AT538" s="13" t="s">
        <v>136</v>
      </c>
      <c r="AU538" s="13" t="s">
        <v>84</v>
      </c>
    </row>
    <row r="539" spans="2:65" s="1" customFormat="1" ht="16.5" customHeight="1">
      <c r="B539" s="25"/>
      <c r="C539" s="124" t="s">
        <v>904</v>
      </c>
      <c r="D539" s="124" t="s">
        <v>128</v>
      </c>
      <c r="E539" s="125" t="s">
        <v>905</v>
      </c>
      <c r="F539" s="126" t="s">
        <v>906</v>
      </c>
      <c r="G539" s="127" t="s">
        <v>431</v>
      </c>
      <c r="H539" s="128">
        <v>100</v>
      </c>
      <c r="I539" s="129">
        <v>517</v>
      </c>
      <c r="J539" s="129">
        <f>ROUND(I539*H539,2)</f>
        <v>51700</v>
      </c>
      <c r="K539" s="126" t="s">
        <v>132</v>
      </c>
      <c r="L539" s="25"/>
      <c r="M539" s="130" t="s">
        <v>1</v>
      </c>
      <c r="N539" s="131" t="s">
        <v>39</v>
      </c>
      <c r="O539" s="132">
        <v>0</v>
      </c>
      <c r="P539" s="132">
        <f>O539*H539</f>
        <v>0</v>
      </c>
      <c r="Q539" s="132">
        <v>0</v>
      </c>
      <c r="R539" s="132">
        <f>Q539*H539</f>
        <v>0</v>
      </c>
      <c r="S539" s="132">
        <v>0</v>
      </c>
      <c r="T539" s="133">
        <f>S539*H539</f>
        <v>0</v>
      </c>
      <c r="AR539" s="134" t="s">
        <v>133</v>
      </c>
      <c r="AT539" s="134" t="s">
        <v>128</v>
      </c>
      <c r="AU539" s="134" t="s">
        <v>84</v>
      </c>
      <c r="AY539" s="13" t="s">
        <v>125</v>
      </c>
      <c r="BE539" s="135">
        <f>IF(N539="základní",J539,0)</f>
        <v>51700</v>
      </c>
      <c r="BF539" s="135">
        <f>IF(N539="snížená",J539,0)</f>
        <v>0</v>
      </c>
      <c r="BG539" s="135">
        <f>IF(N539="zákl. přenesená",J539,0)</f>
        <v>0</v>
      </c>
      <c r="BH539" s="135">
        <f>IF(N539="sníž. přenesená",J539,0)</f>
        <v>0</v>
      </c>
      <c r="BI539" s="135">
        <f>IF(N539="nulová",J539,0)</f>
        <v>0</v>
      </c>
      <c r="BJ539" s="13" t="s">
        <v>82</v>
      </c>
      <c r="BK539" s="135">
        <f>ROUND(I539*H539,2)</f>
        <v>51700</v>
      </c>
      <c r="BL539" s="13" t="s">
        <v>133</v>
      </c>
      <c r="BM539" s="134" t="s">
        <v>907</v>
      </c>
    </row>
    <row r="540" spans="2:65" s="1" customFormat="1" ht="38.4">
      <c r="B540" s="25"/>
      <c r="D540" s="136" t="s">
        <v>134</v>
      </c>
      <c r="F540" s="137" t="s">
        <v>908</v>
      </c>
      <c r="L540" s="25"/>
      <c r="M540" s="138"/>
      <c r="T540" s="49"/>
      <c r="AT540" s="13" t="s">
        <v>134</v>
      </c>
      <c r="AU540" s="13" t="s">
        <v>84</v>
      </c>
    </row>
    <row r="541" spans="2:65" s="1" customFormat="1" ht="19.2">
      <c r="B541" s="25"/>
      <c r="D541" s="136" t="s">
        <v>136</v>
      </c>
      <c r="F541" s="139" t="s">
        <v>822</v>
      </c>
      <c r="L541" s="25"/>
      <c r="M541" s="138"/>
      <c r="T541" s="49"/>
      <c r="AT541" s="13" t="s">
        <v>136</v>
      </c>
      <c r="AU541" s="13" t="s">
        <v>84</v>
      </c>
    </row>
    <row r="542" spans="2:65" s="1" customFormat="1" ht="21.75" customHeight="1">
      <c r="B542" s="25"/>
      <c r="C542" s="124" t="s">
        <v>525</v>
      </c>
      <c r="D542" s="124" t="s">
        <v>128</v>
      </c>
      <c r="E542" s="125" t="s">
        <v>909</v>
      </c>
      <c r="F542" s="126" t="s">
        <v>910</v>
      </c>
      <c r="G542" s="127" t="s">
        <v>431</v>
      </c>
      <c r="H542" s="128">
        <v>100</v>
      </c>
      <c r="I542" s="129">
        <v>535</v>
      </c>
      <c r="J542" s="129">
        <f>ROUND(I542*H542,2)</f>
        <v>53500</v>
      </c>
      <c r="K542" s="126" t="s">
        <v>132</v>
      </c>
      <c r="L542" s="25"/>
      <c r="M542" s="130" t="s">
        <v>1</v>
      </c>
      <c r="N542" s="131" t="s">
        <v>39</v>
      </c>
      <c r="O542" s="132">
        <v>0</v>
      </c>
      <c r="P542" s="132">
        <f>O542*H542</f>
        <v>0</v>
      </c>
      <c r="Q542" s="132">
        <v>0</v>
      </c>
      <c r="R542" s="132">
        <f>Q542*H542</f>
        <v>0</v>
      </c>
      <c r="S542" s="132">
        <v>0</v>
      </c>
      <c r="T542" s="133">
        <f>S542*H542</f>
        <v>0</v>
      </c>
      <c r="AR542" s="134" t="s">
        <v>133</v>
      </c>
      <c r="AT542" s="134" t="s">
        <v>128</v>
      </c>
      <c r="AU542" s="134" t="s">
        <v>84</v>
      </c>
      <c r="AY542" s="13" t="s">
        <v>125</v>
      </c>
      <c r="BE542" s="135">
        <f>IF(N542="základní",J542,0)</f>
        <v>53500</v>
      </c>
      <c r="BF542" s="135">
        <f>IF(N542="snížená",J542,0)</f>
        <v>0</v>
      </c>
      <c r="BG542" s="135">
        <f>IF(N542="zákl. přenesená",J542,0)</f>
        <v>0</v>
      </c>
      <c r="BH542" s="135">
        <f>IF(N542="sníž. přenesená",J542,0)</f>
        <v>0</v>
      </c>
      <c r="BI542" s="135">
        <f>IF(N542="nulová",J542,0)</f>
        <v>0</v>
      </c>
      <c r="BJ542" s="13" t="s">
        <v>82</v>
      </c>
      <c r="BK542" s="135">
        <f>ROUND(I542*H542,2)</f>
        <v>53500</v>
      </c>
      <c r="BL542" s="13" t="s">
        <v>133</v>
      </c>
      <c r="BM542" s="134" t="s">
        <v>911</v>
      </c>
    </row>
    <row r="543" spans="2:65" s="1" customFormat="1" ht="38.4">
      <c r="B543" s="25"/>
      <c r="D543" s="136" t="s">
        <v>134</v>
      </c>
      <c r="F543" s="137" t="s">
        <v>912</v>
      </c>
      <c r="L543" s="25"/>
      <c r="M543" s="138"/>
      <c r="T543" s="49"/>
      <c r="AT543" s="13" t="s">
        <v>134</v>
      </c>
      <c r="AU543" s="13" t="s">
        <v>84</v>
      </c>
    </row>
    <row r="544" spans="2:65" s="1" customFormat="1" ht="19.2">
      <c r="B544" s="25"/>
      <c r="D544" s="136" t="s">
        <v>136</v>
      </c>
      <c r="F544" s="139" t="s">
        <v>822</v>
      </c>
      <c r="L544" s="25"/>
      <c r="M544" s="138"/>
      <c r="T544" s="49"/>
      <c r="AT544" s="13" t="s">
        <v>136</v>
      </c>
      <c r="AU544" s="13" t="s">
        <v>84</v>
      </c>
    </row>
    <row r="545" spans="2:65" s="1" customFormat="1" ht="16.5" customHeight="1">
      <c r="B545" s="25"/>
      <c r="C545" s="124" t="s">
        <v>913</v>
      </c>
      <c r="D545" s="124" t="s">
        <v>128</v>
      </c>
      <c r="E545" s="125" t="s">
        <v>914</v>
      </c>
      <c r="F545" s="126" t="s">
        <v>915</v>
      </c>
      <c r="G545" s="127" t="s">
        <v>431</v>
      </c>
      <c r="H545" s="128">
        <v>500</v>
      </c>
      <c r="I545" s="129">
        <v>323</v>
      </c>
      <c r="J545" s="129">
        <f>ROUND(I545*H545,2)</f>
        <v>161500</v>
      </c>
      <c r="K545" s="126" t="s">
        <v>132</v>
      </c>
      <c r="L545" s="25"/>
      <c r="M545" s="130" t="s">
        <v>1</v>
      </c>
      <c r="N545" s="131" t="s">
        <v>39</v>
      </c>
      <c r="O545" s="132">
        <v>0</v>
      </c>
      <c r="P545" s="132">
        <f>O545*H545</f>
        <v>0</v>
      </c>
      <c r="Q545" s="132">
        <v>0</v>
      </c>
      <c r="R545" s="132">
        <f>Q545*H545</f>
        <v>0</v>
      </c>
      <c r="S545" s="132">
        <v>0</v>
      </c>
      <c r="T545" s="133">
        <f>S545*H545</f>
        <v>0</v>
      </c>
      <c r="AR545" s="134" t="s">
        <v>133</v>
      </c>
      <c r="AT545" s="134" t="s">
        <v>128</v>
      </c>
      <c r="AU545" s="134" t="s">
        <v>84</v>
      </c>
      <c r="AY545" s="13" t="s">
        <v>125</v>
      </c>
      <c r="BE545" s="135">
        <f>IF(N545="základní",J545,0)</f>
        <v>161500</v>
      </c>
      <c r="BF545" s="135">
        <f>IF(N545="snížená",J545,0)</f>
        <v>0</v>
      </c>
      <c r="BG545" s="135">
        <f>IF(N545="zákl. přenesená",J545,0)</f>
        <v>0</v>
      </c>
      <c r="BH545" s="135">
        <f>IF(N545="sníž. přenesená",J545,0)</f>
        <v>0</v>
      </c>
      <c r="BI545" s="135">
        <f>IF(N545="nulová",J545,0)</f>
        <v>0</v>
      </c>
      <c r="BJ545" s="13" t="s">
        <v>82</v>
      </c>
      <c r="BK545" s="135">
        <f>ROUND(I545*H545,2)</f>
        <v>161500</v>
      </c>
      <c r="BL545" s="13" t="s">
        <v>133</v>
      </c>
      <c r="BM545" s="134" t="s">
        <v>916</v>
      </c>
    </row>
    <row r="546" spans="2:65" s="1" customFormat="1" ht="38.4">
      <c r="B546" s="25"/>
      <c r="D546" s="136" t="s">
        <v>134</v>
      </c>
      <c r="F546" s="137" t="s">
        <v>917</v>
      </c>
      <c r="L546" s="25"/>
      <c r="M546" s="138"/>
      <c r="T546" s="49"/>
      <c r="AT546" s="13" t="s">
        <v>134</v>
      </c>
      <c r="AU546" s="13" t="s">
        <v>84</v>
      </c>
    </row>
    <row r="547" spans="2:65" s="1" customFormat="1" ht="19.2">
      <c r="B547" s="25"/>
      <c r="D547" s="136" t="s">
        <v>136</v>
      </c>
      <c r="F547" s="139" t="s">
        <v>822</v>
      </c>
      <c r="L547" s="25"/>
      <c r="M547" s="138"/>
      <c r="T547" s="49"/>
      <c r="AT547" s="13" t="s">
        <v>136</v>
      </c>
      <c r="AU547" s="13" t="s">
        <v>84</v>
      </c>
    </row>
    <row r="548" spans="2:65" s="1" customFormat="1" ht="16.5" customHeight="1">
      <c r="B548" s="25"/>
      <c r="C548" s="124" t="s">
        <v>529</v>
      </c>
      <c r="D548" s="124" t="s">
        <v>128</v>
      </c>
      <c r="E548" s="125" t="s">
        <v>918</v>
      </c>
      <c r="F548" s="126" t="s">
        <v>919</v>
      </c>
      <c r="G548" s="127" t="s">
        <v>431</v>
      </c>
      <c r="H548" s="128">
        <v>400</v>
      </c>
      <c r="I548" s="129">
        <v>320</v>
      </c>
      <c r="J548" s="129">
        <f>ROUND(I548*H548,2)</f>
        <v>128000</v>
      </c>
      <c r="K548" s="126" t="s">
        <v>132</v>
      </c>
      <c r="L548" s="25"/>
      <c r="M548" s="130" t="s">
        <v>1</v>
      </c>
      <c r="N548" s="131" t="s">
        <v>39</v>
      </c>
      <c r="O548" s="132">
        <v>0</v>
      </c>
      <c r="P548" s="132">
        <f>O548*H548</f>
        <v>0</v>
      </c>
      <c r="Q548" s="132">
        <v>0</v>
      </c>
      <c r="R548" s="132">
        <f>Q548*H548</f>
        <v>0</v>
      </c>
      <c r="S548" s="132">
        <v>0</v>
      </c>
      <c r="T548" s="133">
        <f>S548*H548</f>
        <v>0</v>
      </c>
      <c r="AR548" s="134" t="s">
        <v>133</v>
      </c>
      <c r="AT548" s="134" t="s">
        <v>128</v>
      </c>
      <c r="AU548" s="134" t="s">
        <v>84</v>
      </c>
      <c r="AY548" s="13" t="s">
        <v>125</v>
      </c>
      <c r="BE548" s="135">
        <f>IF(N548="základní",J548,0)</f>
        <v>128000</v>
      </c>
      <c r="BF548" s="135">
        <f>IF(N548="snížená",J548,0)</f>
        <v>0</v>
      </c>
      <c r="BG548" s="135">
        <f>IF(N548="zákl. přenesená",J548,0)</f>
        <v>0</v>
      </c>
      <c r="BH548" s="135">
        <f>IF(N548="sníž. přenesená",J548,0)</f>
        <v>0</v>
      </c>
      <c r="BI548" s="135">
        <f>IF(N548="nulová",J548,0)</f>
        <v>0</v>
      </c>
      <c r="BJ548" s="13" t="s">
        <v>82</v>
      </c>
      <c r="BK548" s="135">
        <f>ROUND(I548*H548,2)</f>
        <v>128000</v>
      </c>
      <c r="BL548" s="13" t="s">
        <v>133</v>
      </c>
      <c r="BM548" s="134" t="s">
        <v>920</v>
      </c>
    </row>
    <row r="549" spans="2:65" s="1" customFormat="1" ht="38.4">
      <c r="B549" s="25"/>
      <c r="D549" s="136" t="s">
        <v>134</v>
      </c>
      <c r="F549" s="137" t="s">
        <v>921</v>
      </c>
      <c r="L549" s="25"/>
      <c r="M549" s="138"/>
      <c r="T549" s="49"/>
      <c r="AT549" s="13" t="s">
        <v>134</v>
      </c>
      <c r="AU549" s="13" t="s">
        <v>84</v>
      </c>
    </row>
    <row r="550" spans="2:65" s="1" customFormat="1" ht="19.2">
      <c r="B550" s="25"/>
      <c r="D550" s="136" t="s">
        <v>136</v>
      </c>
      <c r="F550" s="139" t="s">
        <v>822</v>
      </c>
      <c r="L550" s="25"/>
      <c r="M550" s="138"/>
      <c r="T550" s="49"/>
      <c r="AT550" s="13" t="s">
        <v>136</v>
      </c>
      <c r="AU550" s="13" t="s">
        <v>84</v>
      </c>
    </row>
    <row r="551" spans="2:65" s="1" customFormat="1" ht="16.5" customHeight="1">
      <c r="B551" s="25"/>
      <c r="C551" s="124" t="s">
        <v>922</v>
      </c>
      <c r="D551" s="124" t="s">
        <v>128</v>
      </c>
      <c r="E551" s="125" t="s">
        <v>923</v>
      </c>
      <c r="F551" s="126" t="s">
        <v>924</v>
      </c>
      <c r="G551" s="127" t="s">
        <v>431</v>
      </c>
      <c r="H551" s="128">
        <v>500</v>
      </c>
      <c r="I551" s="129">
        <v>274</v>
      </c>
      <c r="J551" s="129">
        <f>ROUND(I551*H551,2)</f>
        <v>137000</v>
      </c>
      <c r="K551" s="126" t="s">
        <v>132</v>
      </c>
      <c r="L551" s="25"/>
      <c r="M551" s="130" t="s">
        <v>1</v>
      </c>
      <c r="N551" s="131" t="s">
        <v>39</v>
      </c>
      <c r="O551" s="132">
        <v>0</v>
      </c>
      <c r="P551" s="132">
        <f>O551*H551</f>
        <v>0</v>
      </c>
      <c r="Q551" s="132">
        <v>0</v>
      </c>
      <c r="R551" s="132">
        <f>Q551*H551</f>
        <v>0</v>
      </c>
      <c r="S551" s="132">
        <v>0</v>
      </c>
      <c r="T551" s="133">
        <f>S551*H551</f>
        <v>0</v>
      </c>
      <c r="AR551" s="134" t="s">
        <v>133</v>
      </c>
      <c r="AT551" s="134" t="s">
        <v>128</v>
      </c>
      <c r="AU551" s="134" t="s">
        <v>84</v>
      </c>
      <c r="AY551" s="13" t="s">
        <v>125</v>
      </c>
      <c r="BE551" s="135">
        <f>IF(N551="základní",J551,0)</f>
        <v>137000</v>
      </c>
      <c r="BF551" s="135">
        <f>IF(N551="snížená",J551,0)</f>
        <v>0</v>
      </c>
      <c r="BG551" s="135">
        <f>IF(N551="zákl. přenesená",J551,0)</f>
        <v>0</v>
      </c>
      <c r="BH551" s="135">
        <f>IF(N551="sníž. přenesená",J551,0)</f>
        <v>0</v>
      </c>
      <c r="BI551" s="135">
        <f>IF(N551="nulová",J551,0)</f>
        <v>0</v>
      </c>
      <c r="BJ551" s="13" t="s">
        <v>82</v>
      </c>
      <c r="BK551" s="135">
        <f>ROUND(I551*H551,2)</f>
        <v>137000</v>
      </c>
      <c r="BL551" s="13" t="s">
        <v>133</v>
      </c>
      <c r="BM551" s="134" t="s">
        <v>925</v>
      </c>
    </row>
    <row r="552" spans="2:65" s="1" customFormat="1" ht="38.4">
      <c r="B552" s="25"/>
      <c r="D552" s="136" t="s">
        <v>134</v>
      </c>
      <c r="F552" s="137" t="s">
        <v>926</v>
      </c>
      <c r="L552" s="25"/>
      <c r="M552" s="138"/>
      <c r="T552" s="49"/>
      <c r="AT552" s="13" t="s">
        <v>134</v>
      </c>
      <c r="AU552" s="13" t="s">
        <v>84</v>
      </c>
    </row>
    <row r="553" spans="2:65" s="1" customFormat="1" ht="19.2">
      <c r="B553" s="25"/>
      <c r="D553" s="136" t="s">
        <v>136</v>
      </c>
      <c r="F553" s="139" t="s">
        <v>822</v>
      </c>
      <c r="L553" s="25"/>
      <c r="M553" s="138"/>
      <c r="T553" s="49"/>
      <c r="AT553" s="13" t="s">
        <v>136</v>
      </c>
      <c r="AU553" s="13" t="s">
        <v>84</v>
      </c>
    </row>
    <row r="554" spans="2:65" s="1" customFormat="1" ht="16.5" customHeight="1">
      <c r="B554" s="25"/>
      <c r="C554" s="124" t="s">
        <v>534</v>
      </c>
      <c r="D554" s="124" t="s">
        <v>128</v>
      </c>
      <c r="E554" s="125" t="s">
        <v>927</v>
      </c>
      <c r="F554" s="126" t="s">
        <v>928</v>
      </c>
      <c r="G554" s="127" t="s">
        <v>431</v>
      </c>
      <c r="H554" s="128">
        <v>500</v>
      </c>
      <c r="I554" s="129">
        <v>333</v>
      </c>
      <c r="J554" s="129">
        <f>ROUND(I554*H554,2)</f>
        <v>166500</v>
      </c>
      <c r="K554" s="126" t="s">
        <v>132</v>
      </c>
      <c r="L554" s="25"/>
      <c r="M554" s="130" t="s">
        <v>1</v>
      </c>
      <c r="N554" s="131" t="s">
        <v>39</v>
      </c>
      <c r="O554" s="132">
        <v>0</v>
      </c>
      <c r="P554" s="132">
        <f>O554*H554</f>
        <v>0</v>
      </c>
      <c r="Q554" s="132">
        <v>0</v>
      </c>
      <c r="R554" s="132">
        <f>Q554*H554</f>
        <v>0</v>
      </c>
      <c r="S554" s="132">
        <v>0</v>
      </c>
      <c r="T554" s="133">
        <f>S554*H554</f>
        <v>0</v>
      </c>
      <c r="AR554" s="134" t="s">
        <v>133</v>
      </c>
      <c r="AT554" s="134" t="s">
        <v>128</v>
      </c>
      <c r="AU554" s="134" t="s">
        <v>84</v>
      </c>
      <c r="AY554" s="13" t="s">
        <v>125</v>
      </c>
      <c r="BE554" s="135">
        <f>IF(N554="základní",J554,0)</f>
        <v>166500</v>
      </c>
      <c r="BF554" s="135">
        <f>IF(N554="snížená",J554,0)</f>
        <v>0</v>
      </c>
      <c r="BG554" s="135">
        <f>IF(N554="zákl. přenesená",J554,0)</f>
        <v>0</v>
      </c>
      <c r="BH554" s="135">
        <f>IF(N554="sníž. přenesená",J554,0)</f>
        <v>0</v>
      </c>
      <c r="BI554" s="135">
        <f>IF(N554="nulová",J554,0)</f>
        <v>0</v>
      </c>
      <c r="BJ554" s="13" t="s">
        <v>82</v>
      </c>
      <c r="BK554" s="135">
        <f>ROUND(I554*H554,2)</f>
        <v>166500</v>
      </c>
      <c r="BL554" s="13" t="s">
        <v>133</v>
      </c>
      <c r="BM554" s="134" t="s">
        <v>929</v>
      </c>
    </row>
    <row r="555" spans="2:65" s="1" customFormat="1" ht="38.4">
      <c r="B555" s="25"/>
      <c r="D555" s="136" t="s">
        <v>134</v>
      </c>
      <c r="F555" s="137" t="s">
        <v>930</v>
      </c>
      <c r="L555" s="25"/>
      <c r="M555" s="138"/>
      <c r="T555" s="49"/>
      <c r="AT555" s="13" t="s">
        <v>134</v>
      </c>
      <c r="AU555" s="13" t="s">
        <v>84</v>
      </c>
    </row>
    <row r="556" spans="2:65" s="1" customFormat="1" ht="19.2">
      <c r="B556" s="25"/>
      <c r="D556" s="136" t="s">
        <v>136</v>
      </c>
      <c r="F556" s="139" t="s">
        <v>822</v>
      </c>
      <c r="L556" s="25"/>
      <c r="M556" s="138"/>
      <c r="T556" s="49"/>
      <c r="AT556" s="13" t="s">
        <v>136</v>
      </c>
      <c r="AU556" s="13" t="s">
        <v>84</v>
      </c>
    </row>
    <row r="557" spans="2:65" s="1" customFormat="1" ht="16.5" customHeight="1">
      <c r="B557" s="25"/>
      <c r="C557" s="124" t="s">
        <v>931</v>
      </c>
      <c r="D557" s="124" t="s">
        <v>128</v>
      </c>
      <c r="E557" s="125" t="s">
        <v>932</v>
      </c>
      <c r="F557" s="126" t="s">
        <v>933</v>
      </c>
      <c r="G557" s="127" t="s">
        <v>431</v>
      </c>
      <c r="H557" s="128">
        <v>300</v>
      </c>
      <c r="I557" s="129">
        <v>332</v>
      </c>
      <c r="J557" s="129">
        <f>ROUND(I557*H557,2)</f>
        <v>99600</v>
      </c>
      <c r="K557" s="126" t="s">
        <v>132</v>
      </c>
      <c r="L557" s="25"/>
      <c r="M557" s="130" t="s">
        <v>1</v>
      </c>
      <c r="N557" s="131" t="s">
        <v>39</v>
      </c>
      <c r="O557" s="132">
        <v>0</v>
      </c>
      <c r="P557" s="132">
        <f>O557*H557</f>
        <v>0</v>
      </c>
      <c r="Q557" s="132">
        <v>0</v>
      </c>
      <c r="R557" s="132">
        <f>Q557*H557</f>
        <v>0</v>
      </c>
      <c r="S557" s="132">
        <v>0</v>
      </c>
      <c r="T557" s="133">
        <f>S557*H557</f>
        <v>0</v>
      </c>
      <c r="AR557" s="134" t="s">
        <v>133</v>
      </c>
      <c r="AT557" s="134" t="s">
        <v>128</v>
      </c>
      <c r="AU557" s="134" t="s">
        <v>84</v>
      </c>
      <c r="AY557" s="13" t="s">
        <v>125</v>
      </c>
      <c r="BE557" s="135">
        <f>IF(N557="základní",J557,0)</f>
        <v>99600</v>
      </c>
      <c r="BF557" s="135">
        <f>IF(N557="snížená",J557,0)</f>
        <v>0</v>
      </c>
      <c r="BG557" s="135">
        <f>IF(N557="zákl. přenesená",J557,0)</f>
        <v>0</v>
      </c>
      <c r="BH557" s="135">
        <f>IF(N557="sníž. přenesená",J557,0)</f>
        <v>0</v>
      </c>
      <c r="BI557" s="135">
        <f>IF(N557="nulová",J557,0)</f>
        <v>0</v>
      </c>
      <c r="BJ557" s="13" t="s">
        <v>82</v>
      </c>
      <c r="BK557" s="135">
        <f>ROUND(I557*H557,2)</f>
        <v>99600</v>
      </c>
      <c r="BL557" s="13" t="s">
        <v>133</v>
      </c>
      <c r="BM557" s="134" t="s">
        <v>934</v>
      </c>
    </row>
    <row r="558" spans="2:65" s="1" customFormat="1" ht="38.4">
      <c r="B558" s="25"/>
      <c r="D558" s="136" t="s">
        <v>134</v>
      </c>
      <c r="F558" s="137" t="s">
        <v>935</v>
      </c>
      <c r="L558" s="25"/>
      <c r="M558" s="138"/>
      <c r="T558" s="49"/>
      <c r="AT558" s="13" t="s">
        <v>134</v>
      </c>
      <c r="AU558" s="13" t="s">
        <v>84</v>
      </c>
    </row>
    <row r="559" spans="2:65" s="1" customFormat="1" ht="19.2">
      <c r="B559" s="25"/>
      <c r="D559" s="136" t="s">
        <v>136</v>
      </c>
      <c r="F559" s="139" t="s">
        <v>822</v>
      </c>
      <c r="L559" s="25"/>
      <c r="M559" s="138"/>
      <c r="T559" s="49"/>
      <c r="AT559" s="13" t="s">
        <v>136</v>
      </c>
      <c r="AU559" s="13" t="s">
        <v>84</v>
      </c>
    </row>
    <row r="560" spans="2:65" s="1" customFormat="1" ht="16.5" customHeight="1">
      <c r="B560" s="25"/>
      <c r="C560" s="124" t="s">
        <v>538</v>
      </c>
      <c r="D560" s="124" t="s">
        <v>128</v>
      </c>
      <c r="E560" s="125" t="s">
        <v>936</v>
      </c>
      <c r="F560" s="126" t="s">
        <v>937</v>
      </c>
      <c r="G560" s="127" t="s">
        <v>431</v>
      </c>
      <c r="H560" s="128">
        <v>500</v>
      </c>
      <c r="I560" s="129">
        <v>283</v>
      </c>
      <c r="J560" s="129">
        <f>ROUND(I560*H560,2)</f>
        <v>141500</v>
      </c>
      <c r="K560" s="126" t="s">
        <v>132</v>
      </c>
      <c r="L560" s="25"/>
      <c r="M560" s="130" t="s">
        <v>1</v>
      </c>
      <c r="N560" s="131" t="s">
        <v>39</v>
      </c>
      <c r="O560" s="132">
        <v>0</v>
      </c>
      <c r="P560" s="132">
        <f>O560*H560</f>
        <v>0</v>
      </c>
      <c r="Q560" s="132">
        <v>0</v>
      </c>
      <c r="R560" s="132">
        <f>Q560*H560</f>
        <v>0</v>
      </c>
      <c r="S560" s="132">
        <v>0</v>
      </c>
      <c r="T560" s="133">
        <f>S560*H560</f>
        <v>0</v>
      </c>
      <c r="AR560" s="134" t="s">
        <v>133</v>
      </c>
      <c r="AT560" s="134" t="s">
        <v>128</v>
      </c>
      <c r="AU560" s="134" t="s">
        <v>84</v>
      </c>
      <c r="AY560" s="13" t="s">
        <v>125</v>
      </c>
      <c r="BE560" s="135">
        <f>IF(N560="základní",J560,0)</f>
        <v>141500</v>
      </c>
      <c r="BF560" s="135">
        <f>IF(N560="snížená",J560,0)</f>
        <v>0</v>
      </c>
      <c r="BG560" s="135">
        <f>IF(N560="zákl. přenesená",J560,0)</f>
        <v>0</v>
      </c>
      <c r="BH560" s="135">
        <f>IF(N560="sníž. přenesená",J560,0)</f>
        <v>0</v>
      </c>
      <c r="BI560" s="135">
        <f>IF(N560="nulová",J560,0)</f>
        <v>0</v>
      </c>
      <c r="BJ560" s="13" t="s">
        <v>82</v>
      </c>
      <c r="BK560" s="135">
        <f>ROUND(I560*H560,2)</f>
        <v>141500</v>
      </c>
      <c r="BL560" s="13" t="s">
        <v>133</v>
      </c>
      <c r="BM560" s="134" t="s">
        <v>938</v>
      </c>
    </row>
    <row r="561" spans="2:65" s="1" customFormat="1" ht="38.4">
      <c r="B561" s="25"/>
      <c r="D561" s="136" t="s">
        <v>134</v>
      </c>
      <c r="F561" s="137" t="s">
        <v>939</v>
      </c>
      <c r="L561" s="25"/>
      <c r="M561" s="138"/>
      <c r="T561" s="49"/>
      <c r="AT561" s="13" t="s">
        <v>134</v>
      </c>
      <c r="AU561" s="13" t="s">
        <v>84</v>
      </c>
    </row>
    <row r="562" spans="2:65" s="1" customFormat="1" ht="19.2">
      <c r="B562" s="25"/>
      <c r="D562" s="136" t="s">
        <v>136</v>
      </c>
      <c r="F562" s="139" t="s">
        <v>822</v>
      </c>
      <c r="L562" s="25"/>
      <c r="M562" s="138"/>
      <c r="T562" s="49"/>
      <c r="AT562" s="13" t="s">
        <v>136</v>
      </c>
      <c r="AU562" s="13" t="s">
        <v>84</v>
      </c>
    </row>
    <row r="563" spans="2:65" s="1" customFormat="1" ht="16.5" customHeight="1">
      <c r="B563" s="25"/>
      <c r="C563" s="124" t="s">
        <v>940</v>
      </c>
      <c r="D563" s="124" t="s">
        <v>128</v>
      </c>
      <c r="E563" s="125" t="s">
        <v>941</v>
      </c>
      <c r="F563" s="126" t="s">
        <v>942</v>
      </c>
      <c r="G563" s="127" t="s">
        <v>431</v>
      </c>
      <c r="H563" s="128">
        <v>500</v>
      </c>
      <c r="I563" s="129">
        <v>340</v>
      </c>
      <c r="J563" s="129">
        <f>ROUND(I563*H563,2)</f>
        <v>170000</v>
      </c>
      <c r="K563" s="126" t="s">
        <v>132</v>
      </c>
      <c r="L563" s="25"/>
      <c r="M563" s="130" t="s">
        <v>1</v>
      </c>
      <c r="N563" s="131" t="s">
        <v>39</v>
      </c>
      <c r="O563" s="132">
        <v>0</v>
      </c>
      <c r="P563" s="132">
        <f>O563*H563</f>
        <v>0</v>
      </c>
      <c r="Q563" s="132">
        <v>0</v>
      </c>
      <c r="R563" s="132">
        <f>Q563*H563</f>
        <v>0</v>
      </c>
      <c r="S563" s="132">
        <v>0</v>
      </c>
      <c r="T563" s="133">
        <f>S563*H563</f>
        <v>0</v>
      </c>
      <c r="AR563" s="134" t="s">
        <v>133</v>
      </c>
      <c r="AT563" s="134" t="s">
        <v>128</v>
      </c>
      <c r="AU563" s="134" t="s">
        <v>84</v>
      </c>
      <c r="AY563" s="13" t="s">
        <v>125</v>
      </c>
      <c r="BE563" s="135">
        <f>IF(N563="základní",J563,0)</f>
        <v>170000</v>
      </c>
      <c r="BF563" s="135">
        <f>IF(N563="snížená",J563,0)</f>
        <v>0</v>
      </c>
      <c r="BG563" s="135">
        <f>IF(N563="zákl. přenesená",J563,0)</f>
        <v>0</v>
      </c>
      <c r="BH563" s="135">
        <f>IF(N563="sníž. přenesená",J563,0)</f>
        <v>0</v>
      </c>
      <c r="BI563" s="135">
        <f>IF(N563="nulová",J563,0)</f>
        <v>0</v>
      </c>
      <c r="BJ563" s="13" t="s">
        <v>82</v>
      </c>
      <c r="BK563" s="135">
        <f>ROUND(I563*H563,2)</f>
        <v>170000</v>
      </c>
      <c r="BL563" s="13" t="s">
        <v>133</v>
      </c>
      <c r="BM563" s="134" t="s">
        <v>943</v>
      </c>
    </row>
    <row r="564" spans="2:65" s="1" customFormat="1" ht="38.4">
      <c r="B564" s="25"/>
      <c r="D564" s="136" t="s">
        <v>134</v>
      </c>
      <c r="F564" s="137" t="s">
        <v>944</v>
      </c>
      <c r="L564" s="25"/>
      <c r="M564" s="138"/>
      <c r="T564" s="49"/>
      <c r="AT564" s="13" t="s">
        <v>134</v>
      </c>
      <c r="AU564" s="13" t="s">
        <v>84</v>
      </c>
    </row>
    <row r="565" spans="2:65" s="1" customFormat="1" ht="19.2">
      <c r="B565" s="25"/>
      <c r="D565" s="136" t="s">
        <v>136</v>
      </c>
      <c r="F565" s="139" t="s">
        <v>822</v>
      </c>
      <c r="L565" s="25"/>
      <c r="M565" s="138"/>
      <c r="T565" s="49"/>
      <c r="AT565" s="13" t="s">
        <v>136</v>
      </c>
      <c r="AU565" s="13" t="s">
        <v>84</v>
      </c>
    </row>
    <row r="566" spans="2:65" s="1" customFormat="1" ht="16.5" customHeight="1">
      <c r="B566" s="25"/>
      <c r="C566" s="124" t="s">
        <v>543</v>
      </c>
      <c r="D566" s="124" t="s">
        <v>128</v>
      </c>
      <c r="E566" s="125" t="s">
        <v>945</v>
      </c>
      <c r="F566" s="126" t="s">
        <v>946</v>
      </c>
      <c r="G566" s="127" t="s">
        <v>431</v>
      </c>
      <c r="H566" s="128">
        <v>300</v>
      </c>
      <c r="I566" s="129">
        <v>340</v>
      </c>
      <c r="J566" s="129">
        <f>ROUND(I566*H566,2)</f>
        <v>102000</v>
      </c>
      <c r="K566" s="126" t="s">
        <v>132</v>
      </c>
      <c r="L566" s="25"/>
      <c r="M566" s="130" t="s">
        <v>1</v>
      </c>
      <c r="N566" s="131" t="s">
        <v>39</v>
      </c>
      <c r="O566" s="132">
        <v>0</v>
      </c>
      <c r="P566" s="132">
        <f>O566*H566</f>
        <v>0</v>
      </c>
      <c r="Q566" s="132">
        <v>0</v>
      </c>
      <c r="R566" s="132">
        <f>Q566*H566</f>
        <v>0</v>
      </c>
      <c r="S566" s="132">
        <v>0</v>
      </c>
      <c r="T566" s="133">
        <f>S566*H566</f>
        <v>0</v>
      </c>
      <c r="AR566" s="134" t="s">
        <v>133</v>
      </c>
      <c r="AT566" s="134" t="s">
        <v>128</v>
      </c>
      <c r="AU566" s="134" t="s">
        <v>84</v>
      </c>
      <c r="AY566" s="13" t="s">
        <v>125</v>
      </c>
      <c r="BE566" s="135">
        <f>IF(N566="základní",J566,0)</f>
        <v>102000</v>
      </c>
      <c r="BF566" s="135">
        <f>IF(N566="snížená",J566,0)</f>
        <v>0</v>
      </c>
      <c r="BG566" s="135">
        <f>IF(N566="zákl. přenesená",J566,0)</f>
        <v>0</v>
      </c>
      <c r="BH566" s="135">
        <f>IF(N566="sníž. přenesená",J566,0)</f>
        <v>0</v>
      </c>
      <c r="BI566" s="135">
        <f>IF(N566="nulová",J566,0)</f>
        <v>0</v>
      </c>
      <c r="BJ566" s="13" t="s">
        <v>82</v>
      </c>
      <c r="BK566" s="135">
        <f>ROUND(I566*H566,2)</f>
        <v>102000</v>
      </c>
      <c r="BL566" s="13" t="s">
        <v>133</v>
      </c>
      <c r="BM566" s="134" t="s">
        <v>947</v>
      </c>
    </row>
    <row r="567" spans="2:65" s="1" customFormat="1" ht="38.4">
      <c r="B567" s="25"/>
      <c r="D567" s="136" t="s">
        <v>134</v>
      </c>
      <c r="F567" s="137" t="s">
        <v>948</v>
      </c>
      <c r="L567" s="25"/>
      <c r="M567" s="138"/>
      <c r="T567" s="49"/>
      <c r="AT567" s="13" t="s">
        <v>134</v>
      </c>
      <c r="AU567" s="13" t="s">
        <v>84</v>
      </c>
    </row>
    <row r="568" spans="2:65" s="1" customFormat="1" ht="19.2">
      <c r="B568" s="25"/>
      <c r="D568" s="136" t="s">
        <v>136</v>
      </c>
      <c r="F568" s="139" t="s">
        <v>822</v>
      </c>
      <c r="L568" s="25"/>
      <c r="M568" s="138"/>
      <c r="T568" s="49"/>
      <c r="AT568" s="13" t="s">
        <v>136</v>
      </c>
      <c r="AU568" s="13" t="s">
        <v>84</v>
      </c>
    </row>
    <row r="569" spans="2:65" s="1" customFormat="1" ht="16.5" customHeight="1">
      <c r="B569" s="25"/>
      <c r="C569" s="124" t="s">
        <v>949</v>
      </c>
      <c r="D569" s="124" t="s">
        <v>128</v>
      </c>
      <c r="E569" s="125" t="s">
        <v>950</v>
      </c>
      <c r="F569" s="126" t="s">
        <v>951</v>
      </c>
      <c r="G569" s="127" t="s">
        <v>431</v>
      </c>
      <c r="H569" s="128">
        <v>500</v>
      </c>
      <c r="I569" s="129">
        <v>285</v>
      </c>
      <c r="J569" s="129">
        <f>ROUND(I569*H569,2)</f>
        <v>142500</v>
      </c>
      <c r="K569" s="126" t="s">
        <v>132</v>
      </c>
      <c r="L569" s="25"/>
      <c r="M569" s="130" t="s">
        <v>1</v>
      </c>
      <c r="N569" s="131" t="s">
        <v>39</v>
      </c>
      <c r="O569" s="132">
        <v>0</v>
      </c>
      <c r="P569" s="132">
        <f>O569*H569</f>
        <v>0</v>
      </c>
      <c r="Q569" s="132">
        <v>0</v>
      </c>
      <c r="R569" s="132">
        <f>Q569*H569</f>
        <v>0</v>
      </c>
      <c r="S569" s="132">
        <v>0</v>
      </c>
      <c r="T569" s="133">
        <f>S569*H569</f>
        <v>0</v>
      </c>
      <c r="AR569" s="134" t="s">
        <v>133</v>
      </c>
      <c r="AT569" s="134" t="s">
        <v>128</v>
      </c>
      <c r="AU569" s="134" t="s">
        <v>84</v>
      </c>
      <c r="AY569" s="13" t="s">
        <v>125</v>
      </c>
      <c r="BE569" s="135">
        <f>IF(N569="základní",J569,0)</f>
        <v>142500</v>
      </c>
      <c r="BF569" s="135">
        <f>IF(N569="snížená",J569,0)</f>
        <v>0</v>
      </c>
      <c r="BG569" s="135">
        <f>IF(N569="zákl. přenesená",J569,0)</f>
        <v>0</v>
      </c>
      <c r="BH569" s="135">
        <f>IF(N569="sníž. přenesená",J569,0)</f>
        <v>0</v>
      </c>
      <c r="BI569" s="135">
        <f>IF(N569="nulová",J569,0)</f>
        <v>0</v>
      </c>
      <c r="BJ569" s="13" t="s">
        <v>82</v>
      </c>
      <c r="BK569" s="135">
        <f>ROUND(I569*H569,2)</f>
        <v>142500</v>
      </c>
      <c r="BL569" s="13" t="s">
        <v>133</v>
      </c>
      <c r="BM569" s="134" t="s">
        <v>952</v>
      </c>
    </row>
    <row r="570" spans="2:65" s="1" customFormat="1" ht="38.4">
      <c r="B570" s="25"/>
      <c r="D570" s="136" t="s">
        <v>134</v>
      </c>
      <c r="F570" s="137" t="s">
        <v>953</v>
      </c>
      <c r="L570" s="25"/>
      <c r="M570" s="138"/>
      <c r="T570" s="49"/>
      <c r="AT570" s="13" t="s">
        <v>134</v>
      </c>
      <c r="AU570" s="13" t="s">
        <v>84</v>
      </c>
    </row>
    <row r="571" spans="2:65" s="1" customFormat="1" ht="19.2">
      <c r="B571" s="25"/>
      <c r="D571" s="136" t="s">
        <v>136</v>
      </c>
      <c r="F571" s="139" t="s">
        <v>822</v>
      </c>
      <c r="L571" s="25"/>
      <c r="M571" s="138"/>
      <c r="T571" s="49"/>
      <c r="AT571" s="13" t="s">
        <v>136</v>
      </c>
      <c r="AU571" s="13" t="s">
        <v>84</v>
      </c>
    </row>
    <row r="572" spans="2:65" s="1" customFormat="1" ht="16.5" customHeight="1">
      <c r="B572" s="25"/>
      <c r="C572" s="124" t="s">
        <v>547</v>
      </c>
      <c r="D572" s="124" t="s">
        <v>128</v>
      </c>
      <c r="E572" s="125" t="s">
        <v>954</v>
      </c>
      <c r="F572" s="126" t="s">
        <v>955</v>
      </c>
      <c r="G572" s="127" t="s">
        <v>431</v>
      </c>
      <c r="H572" s="128">
        <v>500</v>
      </c>
      <c r="I572" s="129">
        <v>333</v>
      </c>
      <c r="J572" s="129">
        <f>ROUND(I572*H572,2)</f>
        <v>166500</v>
      </c>
      <c r="K572" s="126" t="s">
        <v>132</v>
      </c>
      <c r="L572" s="25"/>
      <c r="M572" s="130" t="s">
        <v>1</v>
      </c>
      <c r="N572" s="131" t="s">
        <v>39</v>
      </c>
      <c r="O572" s="132">
        <v>0</v>
      </c>
      <c r="P572" s="132">
        <f>O572*H572</f>
        <v>0</v>
      </c>
      <c r="Q572" s="132">
        <v>0</v>
      </c>
      <c r="R572" s="132">
        <f>Q572*H572</f>
        <v>0</v>
      </c>
      <c r="S572" s="132">
        <v>0</v>
      </c>
      <c r="T572" s="133">
        <f>S572*H572</f>
        <v>0</v>
      </c>
      <c r="AR572" s="134" t="s">
        <v>133</v>
      </c>
      <c r="AT572" s="134" t="s">
        <v>128</v>
      </c>
      <c r="AU572" s="134" t="s">
        <v>84</v>
      </c>
      <c r="AY572" s="13" t="s">
        <v>125</v>
      </c>
      <c r="BE572" s="135">
        <f>IF(N572="základní",J572,0)</f>
        <v>166500</v>
      </c>
      <c r="BF572" s="135">
        <f>IF(N572="snížená",J572,0)</f>
        <v>0</v>
      </c>
      <c r="BG572" s="135">
        <f>IF(N572="zákl. přenesená",J572,0)</f>
        <v>0</v>
      </c>
      <c r="BH572" s="135">
        <f>IF(N572="sníž. přenesená",J572,0)</f>
        <v>0</v>
      </c>
      <c r="BI572" s="135">
        <f>IF(N572="nulová",J572,0)</f>
        <v>0</v>
      </c>
      <c r="BJ572" s="13" t="s">
        <v>82</v>
      </c>
      <c r="BK572" s="135">
        <f>ROUND(I572*H572,2)</f>
        <v>166500</v>
      </c>
      <c r="BL572" s="13" t="s">
        <v>133</v>
      </c>
      <c r="BM572" s="134" t="s">
        <v>956</v>
      </c>
    </row>
    <row r="573" spans="2:65" s="1" customFormat="1" ht="38.4">
      <c r="B573" s="25"/>
      <c r="D573" s="136" t="s">
        <v>134</v>
      </c>
      <c r="F573" s="137" t="s">
        <v>957</v>
      </c>
      <c r="L573" s="25"/>
      <c r="M573" s="138"/>
      <c r="T573" s="49"/>
      <c r="AT573" s="13" t="s">
        <v>134</v>
      </c>
      <c r="AU573" s="13" t="s">
        <v>84</v>
      </c>
    </row>
    <row r="574" spans="2:65" s="1" customFormat="1" ht="19.2">
      <c r="B574" s="25"/>
      <c r="D574" s="136" t="s">
        <v>136</v>
      </c>
      <c r="F574" s="139" t="s">
        <v>822</v>
      </c>
      <c r="L574" s="25"/>
      <c r="M574" s="138"/>
      <c r="T574" s="49"/>
      <c r="AT574" s="13" t="s">
        <v>136</v>
      </c>
      <c r="AU574" s="13" t="s">
        <v>84</v>
      </c>
    </row>
    <row r="575" spans="2:65" s="1" customFormat="1" ht="16.5" customHeight="1">
      <c r="B575" s="25"/>
      <c r="C575" s="124" t="s">
        <v>958</v>
      </c>
      <c r="D575" s="124" t="s">
        <v>128</v>
      </c>
      <c r="E575" s="125" t="s">
        <v>959</v>
      </c>
      <c r="F575" s="126" t="s">
        <v>960</v>
      </c>
      <c r="G575" s="127" t="s">
        <v>431</v>
      </c>
      <c r="H575" s="128">
        <v>300</v>
      </c>
      <c r="I575" s="129">
        <v>332</v>
      </c>
      <c r="J575" s="129">
        <f>ROUND(I575*H575,2)</f>
        <v>99600</v>
      </c>
      <c r="K575" s="126" t="s">
        <v>132</v>
      </c>
      <c r="L575" s="25"/>
      <c r="M575" s="130" t="s">
        <v>1</v>
      </c>
      <c r="N575" s="131" t="s">
        <v>39</v>
      </c>
      <c r="O575" s="132">
        <v>0</v>
      </c>
      <c r="P575" s="132">
        <f>O575*H575</f>
        <v>0</v>
      </c>
      <c r="Q575" s="132">
        <v>0</v>
      </c>
      <c r="R575" s="132">
        <f>Q575*H575</f>
        <v>0</v>
      </c>
      <c r="S575" s="132">
        <v>0</v>
      </c>
      <c r="T575" s="133">
        <f>S575*H575</f>
        <v>0</v>
      </c>
      <c r="AR575" s="134" t="s">
        <v>133</v>
      </c>
      <c r="AT575" s="134" t="s">
        <v>128</v>
      </c>
      <c r="AU575" s="134" t="s">
        <v>84</v>
      </c>
      <c r="AY575" s="13" t="s">
        <v>125</v>
      </c>
      <c r="BE575" s="135">
        <f>IF(N575="základní",J575,0)</f>
        <v>99600</v>
      </c>
      <c r="BF575" s="135">
        <f>IF(N575="snížená",J575,0)</f>
        <v>0</v>
      </c>
      <c r="BG575" s="135">
        <f>IF(N575="zákl. přenesená",J575,0)</f>
        <v>0</v>
      </c>
      <c r="BH575" s="135">
        <f>IF(N575="sníž. přenesená",J575,0)</f>
        <v>0</v>
      </c>
      <c r="BI575" s="135">
        <f>IF(N575="nulová",J575,0)</f>
        <v>0</v>
      </c>
      <c r="BJ575" s="13" t="s">
        <v>82</v>
      </c>
      <c r="BK575" s="135">
        <f>ROUND(I575*H575,2)</f>
        <v>99600</v>
      </c>
      <c r="BL575" s="13" t="s">
        <v>133</v>
      </c>
      <c r="BM575" s="134" t="s">
        <v>961</v>
      </c>
    </row>
    <row r="576" spans="2:65" s="1" customFormat="1" ht="38.4">
      <c r="B576" s="25"/>
      <c r="D576" s="136" t="s">
        <v>134</v>
      </c>
      <c r="F576" s="137" t="s">
        <v>962</v>
      </c>
      <c r="L576" s="25"/>
      <c r="M576" s="138"/>
      <c r="T576" s="49"/>
      <c r="AT576" s="13" t="s">
        <v>134</v>
      </c>
      <c r="AU576" s="13" t="s">
        <v>84</v>
      </c>
    </row>
    <row r="577" spans="2:65" s="1" customFormat="1" ht="19.2">
      <c r="B577" s="25"/>
      <c r="D577" s="136" t="s">
        <v>136</v>
      </c>
      <c r="F577" s="139" t="s">
        <v>822</v>
      </c>
      <c r="L577" s="25"/>
      <c r="M577" s="138"/>
      <c r="T577" s="49"/>
      <c r="AT577" s="13" t="s">
        <v>136</v>
      </c>
      <c r="AU577" s="13" t="s">
        <v>84</v>
      </c>
    </row>
    <row r="578" spans="2:65" s="1" customFormat="1" ht="16.5" customHeight="1">
      <c r="B578" s="25"/>
      <c r="C578" s="124" t="s">
        <v>552</v>
      </c>
      <c r="D578" s="124" t="s">
        <v>128</v>
      </c>
      <c r="E578" s="125" t="s">
        <v>963</v>
      </c>
      <c r="F578" s="126" t="s">
        <v>964</v>
      </c>
      <c r="G578" s="127" t="s">
        <v>431</v>
      </c>
      <c r="H578" s="128">
        <v>500</v>
      </c>
      <c r="I578" s="129">
        <v>277</v>
      </c>
      <c r="J578" s="129">
        <f>ROUND(I578*H578,2)</f>
        <v>138500</v>
      </c>
      <c r="K578" s="126" t="s">
        <v>132</v>
      </c>
      <c r="L578" s="25"/>
      <c r="M578" s="130" t="s">
        <v>1</v>
      </c>
      <c r="N578" s="131" t="s">
        <v>39</v>
      </c>
      <c r="O578" s="132">
        <v>0</v>
      </c>
      <c r="P578" s="132">
        <f>O578*H578</f>
        <v>0</v>
      </c>
      <c r="Q578" s="132">
        <v>0</v>
      </c>
      <c r="R578" s="132">
        <f>Q578*H578</f>
        <v>0</v>
      </c>
      <c r="S578" s="132">
        <v>0</v>
      </c>
      <c r="T578" s="133">
        <f>S578*H578</f>
        <v>0</v>
      </c>
      <c r="AR578" s="134" t="s">
        <v>133</v>
      </c>
      <c r="AT578" s="134" t="s">
        <v>128</v>
      </c>
      <c r="AU578" s="134" t="s">
        <v>84</v>
      </c>
      <c r="AY578" s="13" t="s">
        <v>125</v>
      </c>
      <c r="BE578" s="135">
        <f>IF(N578="základní",J578,0)</f>
        <v>138500</v>
      </c>
      <c r="BF578" s="135">
        <f>IF(N578="snížená",J578,0)</f>
        <v>0</v>
      </c>
      <c r="BG578" s="135">
        <f>IF(N578="zákl. přenesená",J578,0)</f>
        <v>0</v>
      </c>
      <c r="BH578" s="135">
        <f>IF(N578="sníž. přenesená",J578,0)</f>
        <v>0</v>
      </c>
      <c r="BI578" s="135">
        <f>IF(N578="nulová",J578,0)</f>
        <v>0</v>
      </c>
      <c r="BJ578" s="13" t="s">
        <v>82</v>
      </c>
      <c r="BK578" s="135">
        <f>ROUND(I578*H578,2)</f>
        <v>138500</v>
      </c>
      <c r="BL578" s="13" t="s">
        <v>133</v>
      </c>
      <c r="BM578" s="134" t="s">
        <v>965</v>
      </c>
    </row>
    <row r="579" spans="2:65" s="1" customFormat="1" ht="38.4">
      <c r="B579" s="25"/>
      <c r="D579" s="136" t="s">
        <v>134</v>
      </c>
      <c r="F579" s="137" t="s">
        <v>966</v>
      </c>
      <c r="L579" s="25"/>
      <c r="M579" s="138"/>
      <c r="T579" s="49"/>
      <c r="AT579" s="13" t="s">
        <v>134</v>
      </c>
      <c r="AU579" s="13" t="s">
        <v>84</v>
      </c>
    </row>
    <row r="580" spans="2:65" s="1" customFormat="1" ht="19.2">
      <c r="B580" s="25"/>
      <c r="D580" s="136" t="s">
        <v>136</v>
      </c>
      <c r="F580" s="139" t="s">
        <v>822</v>
      </c>
      <c r="L580" s="25"/>
      <c r="M580" s="138"/>
      <c r="T580" s="49"/>
      <c r="AT580" s="13" t="s">
        <v>136</v>
      </c>
      <c r="AU580" s="13" t="s">
        <v>84</v>
      </c>
    </row>
    <row r="581" spans="2:65" s="1" customFormat="1" ht="16.5" customHeight="1">
      <c r="B581" s="25"/>
      <c r="C581" s="124" t="s">
        <v>967</v>
      </c>
      <c r="D581" s="124" t="s">
        <v>128</v>
      </c>
      <c r="E581" s="125" t="s">
        <v>968</v>
      </c>
      <c r="F581" s="126" t="s">
        <v>969</v>
      </c>
      <c r="G581" s="127" t="s">
        <v>431</v>
      </c>
      <c r="H581" s="128">
        <v>500</v>
      </c>
      <c r="I581" s="129">
        <v>340</v>
      </c>
      <c r="J581" s="129">
        <f>ROUND(I581*H581,2)</f>
        <v>170000</v>
      </c>
      <c r="K581" s="126" t="s">
        <v>132</v>
      </c>
      <c r="L581" s="25"/>
      <c r="M581" s="130" t="s">
        <v>1</v>
      </c>
      <c r="N581" s="131" t="s">
        <v>39</v>
      </c>
      <c r="O581" s="132">
        <v>0</v>
      </c>
      <c r="P581" s="132">
        <f>O581*H581</f>
        <v>0</v>
      </c>
      <c r="Q581" s="132">
        <v>0</v>
      </c>
      <c r="R581" s="132">
        <f>Q581*H581</f>
        <v>0</v>
      </c>
      <c r="S581" s="132">
        <v>0</v>
      </c>
      <c r="T581" s="133">
        <f>S581*H581</f>
        <v>0</v>
      </c>
      <c r="AR581" s="134" t="s">
        <v>133</v>
      </c>
      <c r="AT581" s="134" t="s">
        <v>128</v>
      </c>
      <c r="AU581" s="134" t="s">
        <v>84</v>
      </c>
      <c r="AY581" s="13" t="s">
        <v>125</v>
      </c>
      <c r="BE581" s="135">
        <f>IF(N581="základní",J581,0)</f>
        <v>170000</v>
      </c>
      <c r="BF581" s="135">
        <f>IF(N581="snížená",J581,0)</f>
        <v>0</v>
      </c>
      <c r="BG581" s="135">
        <f>IF(N581="zákl. přenesená",J581,0)</f>
        <v>0</v>
      </c>
      <c r="BH581" s="135">
        <f>IF(N581="sníž. přenesená",J581,0)</f>
        <v>0</v>
      </c>
      <c r="BI581" s="135">
        <f>IF(N581="nulová",J581,0)</f>
        <v>0</v>
      </c>
      <c r="BJ581" s="13" t="s">
        <v>82</v>
      </c>
      <c r="BK581" s="135">
        <f>ROUND(I581*H581,2)</f>
        <v>170000</v>
      </c>
      <c r="BL581" s="13" t="s">
        <v>133</v>
      </c>
      <c r="BM581" s="134" t="s">
        <v>970</v>
      </c>
    </row>
    <row r="582" spans="2:65" s="1" customFormat="1" ht="38.4">
      <c r="B582" s="25"/>
      <c r="D582" s="136" t="s">
        <v>134</v>
      </c>
      <c r="F582" s="137" t="s">
        <v>971</v>
      </c>
      <c r="L582" s="25"/>
      <c r="M582" s="138"/>
      <c r="T582" s="49"/>
      <c r="AT582" s="13" t="s">
        <v>134</v>
      </c>
      <c r="AU582" s="13" t="s">
        <v>84</v>
      </c>
    </row>
    <row r="583" spans="2:65" s="1" customFormat="1" ht="19.2">
      <c r="B583" s="25"/>
      <c r="D583" s="136" t="s">
        <v>136</v>
      </c>
      <c r="F583" s="139" t="s">
        <v>822</v>
      </c>
      <c r="L583" s="25"/>
      <c r="M583" s="138"/>
      <c r="T583" s="49"/>
      <c r="AT583" s="13" t="s">
        <v>136</v>
      </c>
      <c r="AU583" s="13" t="s">
        <v>84</v>
      </c>
    </row>
    <row r="584" spans="2:65" s="1" customFormat="1" ht="16.5" customHeight="1">
      <c r="B584" s="25"/>
      <c r="C584" s="124" t="s">
        <v>556</v>
      </c>
      <c r="D584" s="124" t="s">
        <v>128</v>
      </c>
      <c r="E584" s="125" t="s">
        <v>972</v>
      </c>
      <c r="F584" s="126" t="s">
        <v>973</v>
      </c>
      <c r="G584" s="127" t="s">
        <v>431</v>
      </c>
      <c r="H584" s="128">
        <v>100</v>
      </c>
      <c r="I584" s="129">
        <v>285</v>
      </c>
      <c r="J584" s="129">
        <f>ROUND(I584*H584,2)</f>
        <v>28500</v>
      </c>
      <c r="K584" s="126" t="s">
        <v>132</v>
      </c>
      <c r="L584" s="25"/>
      <c r="M584" s="130" t="s">
        <v>1</v>
      </c>
      <c r="N584" s="131" t="s">
        <v>39</v>
      </c>
      <c r="O584" s="132">
        <v>0</v>
      </c>
      <c r="P584" s="132">
        <f>O584*H584</f>
        <v>0</v>
      </c>
      <c r="Q584" s="132">
        <v>0</v>
      </c>
      <c r="R584" s="132">
        <f>Q584*H584</f>
        <v>0</v>
      </c>
      <c r="S584" s="132">
        <v>0</v>
      </c>
      <c r="T584" s="133">
        <f>S584*H584</f>
        <v>0</v>
      </c>
      <c r="AR584" s="134" t="s">
        <v>133</v>
      </c>
      <c r="AT584" s="134" t="s">
        <v>128</v>
      </c>
      <c r="AU584" s="134" t="s">
        <v>84</v>
      </c>
      <c r="AY584" s="13" t="s">
        <v>125</v>
      </c>
      <c r="BE584" s="135">
        <f>IF(N584="základní",J584,0)</f>
        <v>28500</v>
      </c>
      <c r="BF584" s="135">
        <f>IF(N584="snížená",J584,0)</f>
        <v>0</v>
      </c>
      <c r="BG584" s="135">
        <f>IF(N584="zákl. přenesená",J584,0)</f>
        <v>0</v>
      </c>
      <c r="BH584" s="135">
        <f>IF(N584="sníž. přenesená",J584,0)</f>
        <v>0</v>
      </c>
      <c r="BI584" s="135">
        <f>IF(N584="nulová",J584,0)</f>
        <v>0</v>
      </c>
      <c r="BJ584" s="13" t="s">
        <v>82</v>
      </c>
      <c r="BK584" s="135">
        <f>ROUND(I584*H584,2)</f>
        <v>28500</v>
      </c>
      <c r="BL584" s="13" t="s">
        <v>133</v>
      </c>
      <c r="BM584" s="134" t="s">
        <v>974</v>
      </c>
    </row>
    <row r="585" spans="2:65" s="1" customFormat="1" ht="38.4">
      <c r="B585" s="25"/>
      <c r="D585" s="136" t="s">
        <v>134</v>
      </c>
      <c r="F585" s="137" t="s">
        <v>975</v>
      </c>
      <c r="L585" s="25"/>
      <c r="M585" s="138"/>
      <c r="T585" s="49"/>
      <c r="AT585" s="13" t="s">
        <v>134</v>
      </c>
      <c r="AU585" s="13" t="s">
        <v>84</v>
      </c>
    </row>
    <row r="586" spans="2:65" s="1" customFormat="1" ht="19.2">
      <c r="B586" s="25"/>
      <c r="D586" s="136" t="s">
        <v>136</v>
      </c>
      <c r="F586" s="139" t="s">
        <v>822</v>
      </c>
      <c r="L586" s="25"/>
      <c r="M586" s="138"/>
      <c r="T586" s="49"/>
      <c r="AT586" s="13" t="s">
        <v>136</v>
      </c>
      <c r="AU586" s="13" t="s">
        <v>84</v>
      </c>
    </row>
    <row r="587" spans="2:65" s="1" customFormat="1" ht="16.5" customHeight="1">
      <c r="B587" s="25"/>
      <c r="C587" s="124" t="s">
        <v>976</v>
      </c>
      <c r="D587" s="124" t="s">
        <v>128</v>
      </c>
      <c r="E587" s="125" t="s">
        <v>977</v>
      </c>
      <c r="F587" s="126" t="s">
        <v>978</v>
      </c>
      <c r="G587" s="127" t="s">
        <v>431</v>
      </c>
      <c r="H587" s="128">
        <v>100</v>
      </c>
      <c r="I587" s="129">
        <v>347</v>
      </c>
      <c r="J587" s="129">
        <f>ROUND(I587*H587,2)</f>
        <v>34700</v>
      </c>
      <c r="K587" s="126" t="s">
        <v>132</v>
      </c>
      <c r="L587" s="25"/>
      <c r="M587" s="130" t="s">
        <v>1</v>
      </c>
      <c r="N587" s="131" t="s">
        <v>39</v>
      </c>
      <c r="O587" s="132">
        <v>0</v>
      </c>
      <c r="P587" s="132">
        <f>O587*H587</f>
        <v>0</v>
      </c>
      <c r="Q587" s="132">
        <v>0</v>
      </c>
      <c r="R587" s="132">
        <f>Q587*H587</f>
        <v>0</v>
      </c>
      <c r="S587" s="132">
        <v>0</v>
      </c>
      <c r="T587" s="133">
        <f>S587*H587</f>
        <v>0</v>
      </c>
      <c r="AR587" s="134" t="s">
        <v>133</v>
      </c>
      <c r="AT587" s="134" t="s">
        <v>128</v>
      </c>
      <c r="AU587" s="134" t="s">
        <v>84</v>
      </c>
      <c r="AY587" s="13" t="s">
        <v>125</v>
      </c>
      <c r="BE587" s="135">
        <f>IF(N587="základní",J587,0)</f>
        <v>34700</v>
      </c>
      <c r="BF587" s="135">
        <f>IF(N587="snížená",J587,0)</f>
        <v>0</v>
      </c>
      <c r="BG587" s="135">
        <f>IF(N587="zákl. přenesená",J587,0)</f>
        <v>0</v>
      </c>
      <c r="BH587" s="135">
        <f>IF(N587="sníž. přenesená",J587,0)</f>
        <v>0</v>
      </c>
      <c r="BI587" s="135">
        <f>IF(N587="nulová",J587,0)</f>
        <v>0</v>
      </c>
      <c r="BJ587" s="13" t="s">
        <v>82</v>
      </c>
      <c r="BK587" s="135">
        <f>ROUND(I587*H587,2)</f>
        <v>34700</v>
      </c>
      <c r="BL587" s="13" t="s">
        <v>133</v>
      </c>
      <c r="BM587" s="134" t="s">
        <v>979</v>
      </c>
    </row>
    <row r="588" spans="2:65" s="1" customFormat="1" ht="38.4">
      <c r="B588" s="25"/>
      <c r="D588" s="136" t="s">
        <v>134</v>
      </c>
      <c r="F588" s="137" t="s">
        <v>980</v>
      </c>
      <c r="L588" s="25"/>
      <c r="M588" s="138"/>
      <c r="T588" s="49"/>
      <c r="AT588" s="13" t="s">
        <v>134</v>
      </c>
      <c r="AU588" s="13" t="s">
        <v>84</v>
      </c>
    </row>
    <row r="589" spans="2:65" s="1" customFormat="1" ht="19.2">
      <c r="B589" s="25"/>
      <c r="D589" s="136" t="s">
        <v>136</v>
      </c>
      <c r="F589" s="139" t="s">
        <v>822</v>
      </c>
      <c r="L589" s="25"/>
      <c r="M589" s="138"/>
      <c r="T589" s="49"/>
      <c r="AT589" s="13" t="s">
        <v>136</v>
      </c>
      <c r="AU589" s="13" t="s">
        <v>84</v>
      </c>
    </row>
    <row r="590" spans="2:65" s="1" customFormat="1" ht="21.75" customHeight="1">
      <c r="B590" s="25"/>
      <c r="C590" s="124" t="s">
        <v>561</v>
      </c>
      <c r="D590" s="124" t="s">
        <v>128</v>
      </c>
      <c r="E590" s="125" t="s">
        <v>981</v>
      </c>
      <c r="F590" s="126" t="s">
        <v>982</v>
      </c>
      <c r="G590" s="127" t="s">
        <v>431</v>
      </c>
      <c r="H590" s="128">
        <v>100</v>
      </c>
      <c r="I590" s="129">
        <v>357</v>
      </c>
      <c r="J590" s="129">
        <f>ROUND(I590*H590,2)</f>
        <v>35700</v>
      </c>
      <c r="K590" s="126" t="s">
        <v>132</v>
      </c>
      <c r="L590" s="25"/>
      <c r="M590" s="130" t="s">
        <v>1</v>
      </c>
      <c r="N590" s="131" t="s">
        <v>39</v>
      </c>
      <c r="O590" s="132">
        <v>0</v>
      </c>
      <c r="P590" s="132">
        <f>O590*H590</f>
        <v>0</v>
      </c>
      <c r="Q590" s="132">
        <v>0</v>
      </c>
      <c r="R590" s="132">
        <f>Q590*H590</f>
        <v>0</v>
      </c>
      <c r="S590" s="132">
        <v>0</v>
      </c>
      <c r="T590" s="133">
        <f>S590*H590</f>
        <v>0</v>
      </c>
      <c r="AR590" s="134" t="s">
        <v>133</v>
      </c>
      <c r="AT590" s="134" t="s">
        <v>128</v>
      </c>
      <c r="AU590" s="134" t="s">
        <v>84</v>
      </c>
      <c r="AY590" s="13" t="s">
        <v>125</v>
      </c>
      <c r="BE590" s="135">
        <f>IF(N590="základní",J590,0)</f>
        <v>35700</v>
      </c>
      <c r="BF590" s="135">
        <f>IF(N590="snížená",J590,0)</f>
        <v>0</v>
      </c>
      <c r="BG590" s="135">
        <f>IF(N590="zákl. přenesená",J590,0)</f>
        <v>0</v>
      </c>
      <c r="BH590" s="135">
        <f>IF(N590="sníž. přenesená",J590,0)</f>
        <v>0</v>
      </c>
      <c r="BI590" s="135">
        <f>IF(N590="nulová",J590,0)</f>
        <v>0</v>
      </c>
      <c r="BJ590" s="13" t="s">
        <v>82</v>
      </c>
      <c r="BK590" s="135">
        <f>ROUND(I590*H590,2)</f>
        <v>35700</v>
      </c>
      <c r="BL590" s="13" t="s">
        <v>133</v>
      </c>
      <c r="BM590" s="134" t="s">
        <v>983</v>
      </c>
    </row>
    <row r="591" spans="2:65" s="1" customFormat="1" ht="38.4">
      <c r="B591" s="25"/>
      <c r="D591" s="136" t="s">
        <v>134</v>
      </c>
      <c r="F591" s="137" t="s">
        <v>984</v>
      </c>
      <c r="L591" s="25"/>
      <c r="M591" s="138"/>
      <c r="T591" s="49"/>
      <c r="AT591" s="13" t="s">
        <v>134</v>
      </c>
      <c r="AU591" s="13" t="s">
        <v>84</v>
      </c>
    </row>
    <row r="592" spans="2:65" s="1" customFormat="1" ht="19.2">
      <c r="B592" s="25"/>
      <c r="D592" s="136" t="s">
        <v>136</v>
      </c>
      <c r="F592" s="139" t="s">
        <v>822</v>
      </c>
      <c r="L592" s="25"/>
      <c r="M592" s="138"/>
      <c r="T592" s="49"/>
      <c r="AT592" s="13" t="s">
        <v>136</v>
      </c>
      <c r="AU592" s="13" t="s">
        <v>84</v>
      </c>
    </row>
    <row r="593" spans="2:65" s="1" customFormat="1" ht="16.5" customHeight="1">
      <c r="B593" s="25"/>
      <c r="C593" s="124" t="s">
        <v>985</v>
      </c>
      <c r="D593" s="124" t="s">
        <v>128</v>
      </c>
      <c r="E593" s="125" t="s">
        <v>986</v>
      </c>
      <c r="F593" s="126" t="s">
        <v>987</v>
      </c>
      <c r="G593" s="127" t="s">
        <v>431</v>
      </c>
      <c r="H593" s="128">
        <v>100</v>
      </c>
      <c r="I593" s="129">
        <v>442</v>
      </c>
      <c r="J593" s="129">
        <f>ROUND(I593*H593,2)</f>
        <v>44200</v>
      </c>
      <c r="K593" s="126" t="s">
        <v>132</v>
      </c>
      <c r="L593" s="25"/>
      <c r="M593" s="130" t="s">
        <v>1</v>
      </c>
      <c r="N593" s="131" t="s">
        <v>39</v>
      </c>
      <c r="O593" s="132">
        <v>0</v>
      </c>
      <c r="P593" s="132">
        <f>O593*H593</f>
        <v>0</v>
      </c>
      <c r="Q593" s="132">
        <v>0</v>
      </c>
      <c r="R593" s="132">
        <f>Q593*H593</f>
        <v>0</v>
      </c>
      <c r="S593" s="132">
        <v>0</v>
      </c>
      <c r="T593" s="133">
        <f>S593*H593</f>
        <v>0</v>
      </c>
      <c r="AR593" s="134" t="s">
        <v>133</v>
      </c>
      <c r="AT593" s="134" t="s">
        <v>128</v>
      </c>
      <c r="AU593" s="134" t="s">
        <v>84</v>
      </c>
      <c r="AY593" s="13" t="s">
        <v>125</v>
      </c>
      <c r="BE593" s="135">
        <f>IF(N593="základní",J593,0)</f>
        <v>44200</v>
      </c>
      <c r="BF593" s="135">
        <f>IF(N593="snížená",J593,0)</f>
        <v>0</v>
      </c>
      <c r="BG593" s="135">
        <f>IF(N593="zákl. přenesená",J593,0)</f>
        <v>0</v>
      </c>
      <c r="BH593" s="135">
        <f>IF(N593="sníž. přenesená",J593,0)</f>
        <v>0</v>
      </c>
      <c r="BI593" s="135">
        <f>IF(N593="nulová",J593,0)</f>
        <v>0</v>
      </c>
      <c r="BJ593" s="13" t="s">
        <v>82</v>
      </c>
      <c r="BK593" s="135">
        <f>ROUND(I593*H593,2)</f>
        <v>44200</v>
      </c>
      <c r="BL593" s="13" t="s">
        <v>133</v>
      </c>
      <c r="BM593" s="134" t="s">
        <v>988</v>
      </c>
    </row>
    <row r="594" spans="2:65" s="1" customFormat="1" ht="38.4">
      <c r="B594" s="25"/>
      <c r="D594" s="136" t="s">
        <v>134</v>
      </c>
      <c r="F594" s="137" t="s">
        <v>989</v>
      </c>
      <c r="L594" s="25"/>
      <c r="M594" s="138"/>
      <c r="T594" s="49"/>
      <c r="AT594" s="13" t="s">
        <v>134</v>
      </c>
      <c r="AU594" s="13" t="s">
        <v>84</v>
      </c>
    </row>
    <row r="595" spans="2:65" s="1" customFormat="1" ht="19.2">
      <c r="B595" s="25"/>
      <c r="D595" s="136" t="s">
        <v>136</v>
      </c>
      <c r="F595" s="139" t="s">
        <v>822</v>
      </c>
      <c r="L595" s="25"/>
      <c r="M595" s="138"/>
      <c r="T595" s="49"/>
      <c r="AT595" s="13" t="s">
        <v>136</v>
      </c>
      <c r="AU595" s="13" t="s">
        <v>84</v>
      </c>
    </row>
    <row r="596" spans="2:65" s="1" customFormat="1" ht="16.5" customHeight="1">
      <c r="B596" s="25"/>
      <c r="C596" s="124" t="s">
        <v>565</v>
      </c>
      <c r="D596" s="124" t="s">
        <v>128</v>
      </c>
      <c r="E596" s="125" t="s">
        <v>990</v>
      </c>
      <c r="F596" s="126" t="s">
        <v>991</v>
      </c>
      <c r="G596" s="127" t="s">
        <v>431</v>
      </c>
      <c r="H596" s="128">
        <v>200</v>
      </c>
      <c r="I596" s="129">
        <v>137</v>
      </c>
      <c r="J596" s="129">
        <f>ROUND(I596*H596,2)</f>
        <v>27400</v>
      </c>
      <c r="K596" s="126" t="s">
        <v>132</v>
      </c>
      <c r="L596" s="25"/>
      <c r="M596" s="130" t="s">
        <v>1</v>
      </c>
      <c r="N596" s="131" t="s">
        <v>39</v>
      </c>
      <c r="O596" s="132">
        <v>0</v>
      </c>
      <c r="P596" s="132">
        <f>O596*H596</f>
        <v>0</v>
      </c>
      <c r="Q596" s="132">
        <v>0</v>
      </c>
      <c r="R596" s="132">
        <f>Q596*H596</f>
        <v>0</v>
      </c>
      <c r="S596" s="132">
        <v>0</v>
      </c>
      <c r="T596" s="133">
        <f>S596*H596</f>
        <v>0</v>
      </c>
      <c r="AR596" s="134" t="s">
        <v>133</v>
      </c>
      <c r="AT596" s="134" t="s">
        <v>128</v>
      </c>
      <c r="AU596" s="134" t="s">
        <v>84</v>
      </c>
      <c r="AY596" s="13" t="s">
        <v>125</v>
      </c>
      <c r="BE596" s="135">
        <f>IF(N596="základní",J596,0)</f>
        <v>27400</v>
      </c>
      <c r="BF596" s="135">
        <f>IF(N596="snížená",J596,0)</f>
        <v>0</v>
      </c>
      <c r="BG596" s="135">
        <f>IF(N596="zákl. přenesená",J596,0)</f>
        <v>0</v>
      </c>
      <c r="BH596" s="135">
        <f>IF(N596="sníž. přenesená",J596,0)</f>
        <v>0</v>
      </c>
      <c r="BI596" s="135">
        <f>IF(N596="nulová",J596,0)</f>
        <v>0</v>
      </c>
      <c r="BJ596" s="13" t="s">
        <v>82</v>
      </c>
      <c r="BK596" s="135">
        <f>ROUND(I596*H596,2)</f>
        <v>27400</v>
      </c>
      <c r="BL596" s="13" t="s">
        <v>133</v>
      </c>
      <c r="BM596" s="134" t="s">
        <v>992</v>
      </c>
    </row>
    <row r="597" spans="2:65" s="1" customFormat="1" ht="19.2">
      <c r="B597" s="25"/>
      <c r="D597" s="136" t="s">
        <v>134</v>
      </c>
      <c r="F597" s="137" t="s">
        <v>993</v>
      </c>
      <c r="L597" s="25"/>
      <c r="M597" s="138"/>
      <c r="T597" s="49"/>
      <c r="AT597" s="13" t="s">
        <v>134</v>
      </c>
      <c r="AU597" s="13" t="s">
        <v>84</v>
      </c>
    </row>
    <row r="598" spans="2:65" s="1" customFormat="1" ht="19.2">
      <c r="B598" s="25"/>
      <c r="D598" s="136" t="s">
        <v>136</v>
      </c>
      <c r="F598" s="139" t="s">
        <v>822</v>
      </c>
      <c r="L598" s="25"/>
      <c r="M598" s="138"/>
      <c r="T598" s="49"/>
      <c r="AT598" s="13" t="s">
        <v>136</v>
      </c>
      <c r="AU598" s="13" t="s">
        <v>84</v>
      </c>
    </row>
    <row r="599" spans="2:65" s="1" customFormat="1" ht="16.5" customHeight="1">
      <c r="B599" s="25"/>
      <c r="C599" s="124" t="s">
        <v>994</v>
      </c>
      <c r="D599" s="124" t="s">
        <v>128</v>
      </c>
      <c r="E599" s="125" t="s">
        <v>995</v>
      </c>
      <c r="F599" s="126" t="s">
        <v>996</v>
      </c>
      <c r="G599" s="127" t="s">
        <v>431</v>
      </c>
      <c r="H599" s="128">
        <v>200</v>
      </c>
      <c r="I599" s="129">
        <v>142</v>
      </c>
      <c r="J599" s="129">
        <f>ROUND(I599*H599,2)</f>
        <v>28400</v>
      </c>
      <c r="K599" s="126" t="s">
        <v>132</v>
      </c>
      <c r="L599" s="25"/>
      <c r="M599" s="130" t="s">
        <v>1</v>
      </c>
      <c r="N599" s="131" t="s">
        <v>39</v>
      </c>
      <c r="O599" s="132">
        <v>0</v>
      </c>
      <c r="P599" s="132">
        <f>O599*H599</f>
        <v>0</v>
      </c>
      <c r="Q599" s="132">
        <v>0</v>
      </c>
      <c r="R599" s="132">
        <f>Q599*H599</f>
        <v>0</v>
      </c>
      <c r="S599" s="132">
        <v>0</v>
      </c>
      <c r="T599" s="133">
        <f>S599*H599</f>
        <v>0</v>
      </c>
      <c r="AR599" s="134" t="s">
        <v>133</v>
      </c>
      <c r="AT599" s="134" t="s">
        <v>128</v>
      </c>
      <c r="AU599" s="134" t="s">
        <v>84</v>
      </c>
      <c r="AY599" s="13" t="s">
        <v>125</v>
      </c>
      <c r="BE599" s="135">
        <f>IF(N599="základní",J599,0)</f>
        <v>28400</v>
      </c>
      <c r="BF599" s="135">
        <f>IF(N599="snížená",J599,0)</f>
        <v>0</v>
      </c>
      <c r="BG599" s="135">
        <f>IF(N599="zákl. přenesená",J599,0)</f>
        <v>0</v>
      </c>
      <c r="BH599" s="135">
        <f>IF(N599="sníž. přenesená",J599,0)</f>
        <v>0</v>
      </c>
      <c r="BI599" s="135">
        <f>IF(N599="nulová",J599,0)</f>
        <v>0</v>
      </c>
      <c r="BJ599" s="13" t="s">
        <v>82</v>
      </c>
      <c r="BK599" s="135">
        <f>ROUND(I599*H599,2)</f>
        <v>28400</v>
      </c>
      <c r="BL599" s="13" t="s">
        <v>133</v>
      </c>
      <c r="BM599" s="134" t="s">
        <v>997</v>
      </c>
    </row>
    <row r="600" spans="2:65" s="1" customFormat="1" ht="19.2">
      <c r="B600" s="25"/>
      <c r="D600" s="136" t="s">
        <v>134</v>
      </c>
      <c r="F600" s="137" t="s">
        <v>998</v>
      </c>
      <c r="L600" s="25"/>
      <c r="M600" s="138"/>
      <c r="T600" s="49"/>
      <c r="AT600" s="13" t="s">
        <v>134</v>
      </c>
      <c r="AU600" s="13" t="s">
        <v>84</v>
      </c>
    </row>
    <row r="601" spans="2:65" s="1" customFormat="1" ht="19.2">
      <c r="B601" s="25"/>
      <c r="D601" s="136" t="s">
        <v>136</v>
      </c>
      <c r="F601" s="139" t="s">
        <v>822</v>
      </c>
      <c r="L601" s="25"/>
      <c r="M601" s="138"/>
      <c r="T601" s="49"/>
      <c r="AT601" s="13" t="s">
        <v>136</v>
      </c>
      <c r="AU601" s="13" t="s">
        <v>84</v>
      </c>
    </row>
    <row r="602" spans="2:65" s="1" customFormat="1" ht="16.5" customHeight="1">
      <c r="B602" s="25"/>
      <c r="C602" s="124" t="s">
        <v>570</v>
      </c>
      <c r="D602" s="124" t="s">
        <v>128</v>
      </c>
      <c r="E602" s="125" t="s">
        <v>999</v>
      </c>
      <c r="F602" s="126" t="s">
        <v>1000</v>
      </c>
      <c r="G602" s="127" t="s">
        <v>431</v>
      </c>
      <c r="H602" s="128">
        <v>300</v>
      </c>
      <c r="I602" s="129">
        <v>146</v>
      </c>
      <c r="J602" s="129">
        <f>ROUND(I602*H602,2)</f>
        <v>43800</v>
      </c>
      <c r="K602" s="126" t="s">
        <v>132</v>
      </c>
      <c r="L602" s="25"/>
      <c r="M602" s="130" t="s">
        <v>1</v>
      </c>
      <c r="N602" s="131" t="s">
        <v>39</v>
      </c>
      <c r="O602" s="132">
        <v>0</v>
      </c>
      <c r="P602" s="132">
        <f>O602*H602</f>
        <v>0</v>
      </c>
      <c r="Q602" s="132">
        <v>0</v>
      </c>
      <c r="R602" s="132">
        <f>Q602*H602</f>
        <v>0</v>
      </c>
      <c r="S602" s="132">
        <v>0</v>
      </c>
      <c r="T602" s="133">
        <f>S602*H602</f>
        <v>0</v>
      </c>
      <c r="AR602" s="134" t="s">
        <v>133</v>
      </c>
      <c r="AT602" s="134" t="s">
        <v>128</v>
      </c>
      <c r="AU602" s="134" t="s">
        <v>84</v>
      </c>
      <c r="AY602" s="13" t="s">
        <v>125</v>
      </c>
      <c r="BE602" s="135">
        <f>IF(N602="základní",J602,0)</f>
        <v>43800</v>
      </c>
      <c r="BF602" s="135">
        <f>IF(N602="snížená",J602,0)</f>
        <v>0</v>
      </c>
      <c r="BG602" s="135">
        <f>IF(N602="zákl. přenesená",J602,0)</f>
        <v>0</v>
      </c>
      <c r="BH602" s="135">
        <f>IF(N602="sníž. přenesená",J602,0)</f>
        <v>0</v>
      </c>
      <c r="BI602" s="135">
        <f>IF(N602="nulová",J602,0)</f>
        <v>0</v>
      </c>
      <c r="BJ602" s="13" t="s">
        <v>82</v>
      </c>
      <c r="BK602" s="135">
        <f>ROUND(I602*H602,2)</f>
        <v>43800</v>
      </c>
      <c r="BL602" s="13" t="s">
        <v>133</v>
      </c>
      <c r="BM602" s="134" t="s">
        <v>1001</v>
      </c>
    </row>
    <row r="603" spans="2:65" s="1" customFormat="1" ht="38.4">
      <c r="B603" s="25"/>
      <c r="D603" s="136" t="s">
        <v>134</v>
      </c>
      <c r="F603" s="137" t="s">
        <v>1002</v>
      </c>
      <c r="L603" s="25"/>
      <c r="M603" s="138"/>
      <c r="T603" s="49"/>
      <c r="AT603" s="13" t="s">
        <v>134</v>
      </c>
      <c r="AU603" s="13" t="s">
        <v>84</v>
      </c>
    </row>
    <row r="604" spans="2:65" s="1" customFormat="1" ht="19.2">
      <c r="B604" s="25"/>
      <c r="D604" s="136" t="s">
        <v>136</v>
      </c>
      <c r="F604" s="139" t="s">
        <v>822</v>
      </c>
      <c r="L604" s="25"/>
      <c r="M604" s="138"/>
      <c r="T604" s="49"/>
      <c r="AT604" s="13" t="s">
        <v>136</v>
      </c>
      <c r="AU604" s="13" t="s">
        <v>84</v>
      </c>
    </row>
    <row r="605" spans="2:65" s="1" customFormat="1" ht="16.5" customHeight="1">
      <c r="B605" s="25"/>
      <c r="C605" s="124" t="s">
        <v>1003</v>
      </c>
      <c r="D605" s="124" t="s">
        <v>128</v>
      </c>
      <c r="E605" s="125" t="s">
        <v>1004</v>
      </c>
      <c r="F605" s="126" t="s">
        <v>1005</v>
      </c>
      <c r="G605" s="127" t="s">
        <v>431</v>
      </c>
      <c r="H605" s="128">
        <v>300</v>
      </c>
      <c r="I605" s="129">
        <v>119</v>
      </c>
      <c r="J605" s="129">
        <f>ROUND(I605*H605,2)</f>
        <v>35700</v>
      </c>
      <c r="K605" s="126" t="s">
        <v>132</v>
      </c>
      <c r="L605" s="25"/>
      <c r="M605" s="130" t="s">
        <v>1</v>
      </c>
      <c r="N605" s="131" t="s">
        <v>39</v>
      </c>
      <c r="O605" s="132">
        <v>0</v>
      </c>
      <c r="P605" s="132">
        <f>O605*H605</f>
        <v>0</v>
      </c>
      <c r="Q605" s="132">
        <v>0</v>
      </c>
      <c r="R605" s="132">
        <f>Q605*H605</f>
        <v>0</v>
      </c>
      <c r="S605" s="132">
        <v>0</v>
      </c>
      <c r="T605" s="133">
        <f>S605*H605</f>
        <v>0</v>
      </c>
      <c r="AR605" s="134" t="s">
        <v>133</v>
      </c>
      <c r="AT605" s="134" t="s">
        <v>128</v>
      </c>
      <c r="AU605" s="134" t="s">
        <v>84</v>
      </c>
      <c r="AY605" s="13" t="s">
        <v>125</v>
      </c>
      <c r="BE605" s="135">
        <f>IF(N605="základní",J605,0)</f>
        <v>35700</v>
      </c>
      <c r="BF605" s="135">
        <f>IF(N605="snížená",J605,0)</f>
        <v>0</v>
      </c>
      <c r="BG605" s="135">
        <f>IF(N605="zákl. přenesená",J605,0)</f>
        <v>0</v>
      </c>
      <c r="BH605" s="135">
        <f>IF(N605="sníž. přenesená",J605,0)</f>
        <v>0</v>
      </c>
      <c r="BI605" s="135">
        <f>IF(N605="nulová",J605,0)</f>
        <v>0</v>
      </c>
      <c r="BJ605" s="13" t="s">
        <v>82</v>
      </c>
      <c r="BK605" s="135">
        <f>ROUND(I605*H605,2)</f>
        <v>35700</v>
      </c>
      <c r="BL605" s="13" t="s">
        <v>133</v>
      </c>
      <c r="BM605" s="134" t="s">
        <v>1006</v>
      </c>
    </row>
    <row r="606" spans="2:65" s="1" customFormat="1" ht="38.4">
      <c r="B606" s="25"/>
      <c r="D606" s="136" t="s">
        <v>134</v>
      </c>
      <c r="F606" s="137" t="s">
        <v>1007</v>
      </c>
      <c r="L606" s="25"/>
      <c r="M606" s="138"/>
      <c r="T606" s="49"/>
      <c r="AT606" s="13" t="s">
        <v>134</v>
      </c>
      <c r="AU606" s="13" t="s">
        <v>84</v>
      </c>
    </row>
    <row r="607" spans="2:65" s="1" customFormat="1" ht="19.2">
      <c r="B607" s="25"/>
      <c r="D607" s="136" t="s">
        <v>136</v>
      </c>
      <c r="F607" s="139" t="s">
        <v>822</v>
      </c>
      <c r="L607" s="25"/>
      <c r="M607" s="138"/>
      <c r="T607" s="49"/>
      <c r="AT607" s="13" t="s">
        <v>136</v>
      </c>
      <c r="AU607" s="13" t="s">
        <v>84</v>
      </c>
    </row>
    <row r="608" spans="2:65" s="1" customFormat="1" ht="16.5" customHeight="1">
      <c r="B608" s="25"/>
      <c r="C608" s="124" t="s">
        <v>574</v>
      </c>
      <c r="D608" s="124" t="s">
        <v>128</v>
      </c>
      <c r="E608" s="125" t="s">
        <v>1008</v>
      </c>
      <c r="F608" s="126" t="s">
        <v>1009</v>
      </c>
      <c r="G608" s="127" t="s">
        <v>431</v>
      </c>
      <c r="H608" s="128">
        <v>500</v>
      </c>
      <c r="I608" s="129">
        <v>6.98</v>
      </c>
      <c r="J608" s="129">
        <f>ROUND(I608*H608,2)</f>
        <v>3490</v>
      </c>
      <c r="K608" s="126" t="s">
        <v>132</v>
      </c>
      <c r="L608" s="25"/>
      <c r="M608" s="130" t="s">
        <v>1</v>
      </c>
      <c r="N608" s="131" t="s">
        <v>39</v>
      </c>
      <c r="O608" s="132">
        <v>0</v>
      </c>
      <c r="P608" s="132">
        <f>O608*H608</f>
        <v>0</v>
      </c>
      <c r="Q608" s="132">
        <v>0</v>
      </c>
      <c r="R608" s="132">
        <f>Q608*H608</f>
        <v>0</v>
      </c>
      <c r="S608" s="132">
        <v>0</v>
      </c>
      <c r="T608" s="133">
        <f>S608*H608</f>
        <v>0</v>
      </c>
      <c r="AR608" s="134" t="s">
        <v>133</v>
      </c>
      <c r="AT608" s="134" t="s">
        <v>128</v>
      </c>
      <c r="AU608" s="134" t="s">
        <v>84</v>
      </c>
      <c r="AY608" s="13" t="s">
        <v>125</v>
      </c>
      <c r="BE608" s="135">
        <f>IF(N608="základní",J608,0)</f>
        <v>3490</v>
      </c>
      <c r="BF608" s="135">
        <f>IF(N608="snížená",J608,0)</f>
        <v>0</v>
      </c>
      <c r="BG608" s="135">
        <f>IF(N608="zákl. přenesená",J608,0)</f>
        <v>0</v>
      </c>
      <c r="BH608" s="135">
        <f>IF(N608="sníž. přenesená",J608,0)</f>
        <v>0</v>
      </c>
      <c r="BI608" s="135">
        <f>IF(N608="nulová",J608,0)</f>
        <v>0</v>
      </c>
      <c r="BJ608" s="13" t="s">
        <v>82</v>
      </c>
      <c r="BK608" s="135">
        <f>ROUND(I608*H608,2)</f>
        <v>3490</v>
      </c>
      <c r="BL608" s="13" t="s">
        <v>133</v>
      </c>
      <c r="BM608" s="134" t="s">
        <v>1010</v>
      </c>
    </row>
    <row r="609" spans="2:65" s="1" customFormat="1" ht="19.2">
      <c r="B609" s="25"/>
      <c r="D609" s="136" t="s">
        <v>134</v>
      </c>
      <c r="F609" s="137" t="s">
        <v>1011</v>
      </c>
      <c r="L609" s="25"/>
      <c r="M609" s="138"/>
      <c r="T609" s="49"/>
      <c r="AT609" s="13" t="s">
        <v>134</v>
      </c>
      <c r="AU609" s="13" t="s">
        <v>84</v>
      </c>
    </row>
    <row r="610" spans="2:65" s="1" customFormat="1" ht="19.2">
      <c r="B610" s="25"/>
      <c r="D610" s="136" t="s">
        <v>136</v>
      </c>
      <c r="F610" s="139" t="s">
        <v>822</v>
      </c>
      <c r="L610" s="25"/>
      <c r="M610" s="138"/>
      <c r="T610" s="49"/>
      <c r="AT610" s="13" t="s">
        <v>136</v>
      </c>
      <c r="AU610" s="13" t="s">
        <v>84</v>
      </c>
    </row>
    <row r="611" spans="2:65" s="1" customFormat="1" ht="16.5" customHeight="1">
      <c r="B611" s="25"/>
      <c r="C611" s="124" t="s">
        <v>1012</v>
      </c>
      <c r="D611" s="124" t="s">
        <v>128</v>
      </c>
      <c r="E611" s="125" t="s">
        <v>1013</v>
      </c>
      <c r="F611" s="126" t="s">
        <v>1014</v>
      </c>
      <c r="G611" s="127" t="s">
        <v>431</v>
      </c>
      <c r="H611" s="128">
        <v>1537</v>
      </c>
      <c r="I611" s="129">
        <v>6.98</v>
      </c>
      <c r="J611" s="129">
        <f>ROUND(I611*H611,2)</f>
        <v>10728.26</v>
      </c>
      <c r="K611" s="126" t="s">
        <v>132</v>
      </c>
      <c r="L611" s="25"/>
      <c r="M611" s="130" t="s">
        <v>1</v>
      </c>
      <c r="N611" s="131" t="s">
        <v>39</v>
      </c>
      <c r="O611" s="132">
        <v>0</v>
      </c>
      <c r="P611" s="132">
        <f>O611*H611</f>
        <v>0</v>
      </c>
      <c r="Q611" s="132">
        <v>0</v>
      </c>
      <c r="R611" s="132">
        <f>Q611*H611</f>
        <v>0</v>
      </c>
      <c r="S611" s="132">
        <v>0</v>
      </c>
      <c r="T611" s="133">
        <f>S611*H611</f>
        <v>0</v>
      </c>
      <c r="AR611" s="134" t="s">
        <v>133</v>
      </c>
      <c r="AT611" s="134" t="s">
        <v>128</v>
      </c>
      <c r="AU611" s="134" t="s">
        <v>84</v>
      </c>
      <c r="AY611" s="13" t="s">
        <v>125</v>
      </c>
      <c r="BE611" s="135">
        <f>IF(N611="základní",J611,0)</f>
        <v>10728.26</v>
      </c>
      <c r="BF611" s="135">
        <f>IF(N611="snížená",J611,0)</f>
        <v>0</v>
      </c>
      <c r="BG611" s="135">
        <f>IF(N611="zákl. přenesená",J611,0)</f>
        <v>0</v>
      </c>
      <c r="BH611" s="135">
        <f>IF(N611="sníž. přenesená",J611,0)</f>
        <v>0</v>
      </c>
      <c r="BI611" s="135">
        <f>IF(N611="nulová",J611,0)</f>
        <v>0</v>
      </c>
      <c r="BJ611" s="13" t="s">
        <v>82</v>
      </c>
      <c r="BK611" s="135">
        <f>ROUND(I611*H611,2)</f>
        <v>10728.26</v>
      </c>
      <c r="BL611" s="13" t="s">
        <v>133</v>
      </c>
      <c r="BM611" s="134" t="s">
        <v>1015</v>
      </c>
    </row>
    <row r="612" spans="2:65" s="1" customFormat="1" ht="19.2">
      <c r="B612" s="25"/>
      <c r="D612" s="136" t="s">
        <v>134</v>
      </c>
      <c r="F612" s="137" t="s">
        <v>1016</v>
      </c>
      <c r="L612" s="25"/>
      <c r="M612" s="138"/>
      <c r="T612" s="49"/>
      <c r="AT612" s="13" t="s">
        <v>134</v>
      </c>
      <c r="AU612" s="13" t="s">
        <v>84</v>
      </c>
    </row>
    <row r="613" spans="2:65" s="1" customFormat="1" ht="19.2">
      <c r="B613" s="25"/>
      <c r="D613" s="136" t="s">
        <v>136</v>
      </c>
      <c r="F613" s="139" t="s">
        <v>822</v>
      </c>
      <c r="L613" s="25"/>
      <c r="M613" s="138"/>
      <c r="T613" s="49"/>
      <c r="AT613" s="13" t="s">
        <v>136</v>
      </c>
      <c r="AU613" s="13" t="s">
        <v>84</v>
      </c>
    </row>
    <row r="614" spans="2:65" s="1" customFormat="1" ht="16.5" customHeight="1">
      <c r="B614" s="25"/>
      <c r="C614" s="124" t="s">
        <v>579</v>
      </c>
      <c r="D614" s="124" t="s">
        <v>128</v>
      </c>
      <c r="E614" s="125" t="s">
        <v>1017</v>
      </c>
      <c r="F614" s="126" t="s">
        <v>1018</v>
      </c>
      <c r="G614" s="127" t="s">
        <v>146</v>
      </c>
      <c r="H614" s="128">
        <v>500</v>
      </c>
      <c r="I614" s="129">
        <v>538</v>
      </c>
      <c r="J614" s="129">
        <f>ROUND(I614*H614,2)</f>
        <v>269000</v>
      </c>
      <c r="K614" s="126" t="s">
        <v>132</v>
      </c>
      <c r="L614" s="25"/>
      <c r="M614" s="130" t="s">
        <v>1</v>
      </c>
      <c r="N614" s="131" t="s">
        <v>39</v>
      </c>
      <c r="O614" s="132">
        <v>0</v>
      </c>
      <c r="P614" s="132">
        <f>O614*H614</f>
        <v>0</v>
      </c>
      <c r="Q614" s="132">
        <v>0</v>
      </c>
      <c r="R614" s="132">
        <f>Q614*H614</f>
        <v>0</v>
      </c>
      <c r="S614" s="132">
        <v>0</v>
      </c>
      <c r="T614" s="133">
        <f>S614*H614</f>
        <v>0</v>
      </c>
      <c r="AR614" s="134" t="s">
        <v>133</v>
      </c>
      <c r="AT614" s="134" t="s">
        <v>128</v>
      </c>
      <c r="AU614" s="134" t="s">
        <v>84</v>
      </c>
      <c r="AY614" s="13" t="s">
        <v>125</v>
      </c>
      <c r="BE614" s="135">
        <f>IF(N614="základní",J614,0)</f>
        <v>269000</v>
      </c>
      <c r="BF614" s="135">
        <f>IF(N614="snížená",J614,0)</f>
        <v>0</v>
      </c>
      <c r="BG614" s="135">
        <f>IF(N614="zákl. přenesená",J614,0)</f>
        <v>0</v>
      </c>
      <c r="BH614" s="135">
        <f>IF(N614="sníž. přenesená",J614,0)</f>
        <v>0</v>
      </c>
      <c r="BI614" s="135">
        <f>IF(N614="nulová",J614,0)</f>
        <v>0</v>
      </c>
      <c r="BJ614" s="13" t="s">
        <v>82</v>
      </c>
      <c r="BK614" s="135">
        <f>ROUND(I614*H614,2)</f>
        <v>269000</v>
      </c>
      <c r="BL614" s="13" t="s">
        <v>133</v>
      </c>
      <c r="BM614" s="134" t="s">
        <v>1019</v>
      </c>
    </row>
    <row r="615" spans="2:65" s="1" customFormat="1" ht="19.2">
      <c r="B615" s="25"/>
      <c r="D615" s="136" t="s">
        <v>134</v>
      </c>
      <c r="F615" s="137" t="s">
        <v>1020</v>
      </c>
      <c r="L615" s="25"/>
      <c r="M615" s="138"/>
      <c r="T615" s="49"/>
      <c r="AT615" s="13" t="s">
        <v>134</v>
      </c>
      <c r="AU615" s="13" t="s">
        <v>84</v>
      </c>
    </row>
    <row r="616" spans="2:65" s="1" customFormat="1" ht="19.2">
      <c r="B616" s="25"/>
      <c r="D616" s="136" t="s">
        <v>136</v>
      </c>
      <c r="F616" s="139" t="s">
        <v>1021</v>
      </c>
      <c r="L616" s="25"/>
      <c r="M616" s="138"/>
      <c r="T616" s="49"/>
      <c r="AT616" s="13" t="s">
        <v>136</v>
      </c>
      <c r="AU616" s="13" t="s">
        <v>84</v>
      </c>
    </row>
    <row r="617" spans="2:65" s="1" customFormat="1" ht="16.5" customHeight="1">
      <c r="B617" s="25"/>
      <c r="C617" s="124" t="s">
        <v>1022</v>
      </c>
      <c r="D617" s="124" t="s">
        <v>128</v>
      </c>
      <c r="E617" s="125" t="s">
        <v>1023</v>
      </c>
      <c r="F617" s="126" t="s">
        <v>1024</v>
      </c>
      <c r="G617" s="127" t="s">
        <v>146</v>
      </c>
      <c r="H617" s="128">
        <v>500</v>
      </c>
      <c r="I617" s="129">
        <v>482</v>
      </c>
      <c r="J617" s="129">
        <f>ROUND(I617*H617,2)</f>
        <v>241000</v>
      </c>
      <c r="K617" s="126" t="s">
        <v>132</v>
      </c>
      <c r="L617" s="25"/>
      <c r="M617" s="130" t="s">
        <v>1</v>
      </c>
      <c r="N617" s="131" t="s">
        <v>39</v>
      </c>
      <c r="O617" s="132">
        <v>0</v>
      </c>
      <c r="P617" s="132">
        <f>O617*H617</f>
        <v>0</v>
      </c>
      <c r="Q617" s="132">
        <v>0</v>
      </c>
      <c r="R617" s="132">
        <f>Q617*H617</f>
        <v>0</v>
      </c>
      <c r="S617" s="132">
        <v>0</v>
      </c>
      <c r="T617" s="133">
        <f>S617*H617</f>
        <v>0</v>
      </c>
      <c r="AR617" s="134" t="s">
        <v>133</v>
      </c>
      <c r="AT617" s="134" t="s">
        <v>128</v>
      </c>
      <c r="AU617" s="134" t="s">
        <v>84</v>
      </c>
      <c r="AY617" s="13" t="s">
        <v>125</v>
      </c>
      <c r="BE617" s="135">
        <f>IF(N617="základní",J617,0)</f>
        <v>241000</v>
      </c>
      <c r="BF617" s="135">
        <f>IF(N617="snížená",J617,0)</f>
        <v>0</v>
      </c>
      <c r="BG617" s="135">
        <f>IF(N617="zákl. přenesená",J617,0)</f>
        <v>0</v>
      </c>
      <c r="BH617" s="135">
        <f>IF(N617="sníž. přenesená",J617,0)</f>
        <v>0</v>
      </c>
      <c r="BI617" s="135">
        <f>IF(N617="nulová",J617,0)</f>
        <v>0</v>
      </c>
      <c r="BJ617" s="13" t="s">
        <v>82</v>
      </c>
      <c r="BK617" s="135">
        <f>ROUND(I617*H617,2)</f>
        <v>241000</v>
      </c>
      <c r="BL617" s="13" t="s">
        <v>133</v>
      </c>
      <c r="BM617" s="134" t="s">
        <v>1025</v>
      </c>
    </row>
    <row r="618" spans="2:65" s="1" customFormat="1" ht="19.2">
      <c r="B618" s="25"/>
      <c r="D618" s="136" t="s">
        <v>134</v>
      </c>
      <c r="F618" s="137" t="s">
        <v>1026</v>
      </c>
      <c r="L618" s="25"/>
      <c r="M618" s="138"/>
      <c r="T618" s="49"/>
      <c r="AT618" s="13" t="s">
        <v>134</v>
      </c>
      <c r="AU618" s="13" t="s">
        <v>84</v>
      </c>
    </row>
    <row r="619" spans="2:65" s="1" customFormat="1" ht="19.2">
      <c r="B619" s="25"/>
      <c r="D619" s="136" t="s">
        <v>136</v>
      </c>
      <c r="F619" s="139" t="s">
        <v>1021</v>
      </c>
      <c r="L619" s="25"/>
      <c r="M619" s="138"/>
      <c r="T619" s="49"/>
      <c r="AT619" s="13" t="s">
        <v>136</v>
      </c>
      <c r="AU619" s="13" t="s">
        <v>84</v>
      </c>
    </row>
    <row r="620" spans="2:65" s="1" customFormat="1" ht="16.5" customHeight="1">
      <c r="B620" s="25"/>
      <c r="C620" s="124" t="s">
        <v>583</v>
      </c>
      <c r="D620" s="124" t="s">
        <v>128</v>
      </c>
      <c r="E620" s="125" t="s">
        <v>1027</v>
      </c>
      <c r="F620" s="126" t="s">
        <v>1028</v>
      </c>
      <c r="G620" s="127" t="s">
        <v>146</v>
      </c>
      <c r="H620" s="128">
        <v>1000</v>
      </c>
      <c r="I620" s="129">
        <v>168</v>
      </c>
      <c r="J620" s="129">
        <f>ROUND(I620*H620,2)</f>
        <v>168000</v>
      </c>
      <c r="K620" s="126" t="s">
        <v>132</v>
      </c>
      <c r="L620" s="25"/>
      <c r="M620" s="130" t="s">
        <v>1</v>
      </c>
      <c r="N620" s="131" t="s">
        <v>39</v>
      </c>
      <c r="O620" s="132">
        <v>0</v>
      </c>
      <c r="P620" s="132">
        <f>O620*H620</f>
        <v>0</v>
      </c>
      <c r="Q620" s="132">
        <v>0</v>
      </c>
      <c r="R620" s="132">
        <f>Q620*H620</f>
        <v>0</v>
      </c>
      <c r="S620" s="132">
        <v>0</v>
      </c>
      <c r="T620" s="133">
        <f>S620*H620</f>
        <v>0</v>
      </c>
      <c r="AR620" s="134" t="s">
        <v>133</v>
      </c>
      <c r="AT620" s="134" t="s">
        <v>128</v>
      </c>
      <c r="AU620" s="134" t="s">
        <v>84</v>
      </c>
      <c r="AY620" s="13" t="s">
        <v>125</v>
      </c>
      <c r="BE620" s="135">
        <f>IF(N620="základní",J620,0)</f>
        <v>168000</v>
      </c>
      <c r="BF620" s="135">
        <f>IF(N620="snížená",J620,0)</f>
        <v>0</v>
      </c>
      <c r="BG620" s="135">
        <f>IF(N620="zákl. přenesená",J620,0)</f>
        <v>0</v>
      </c>
      <c r="BH620" s="135">
        <f>IF(N620="sníž. přenesená",J620,0)</f>
        <v>0</v>
      </c>
      <c r="BI620" s="135">
        <f>IF(N620="nulová",J620,0)</f>
        <v>0</v>
      </c>
      <c r="BJ620" s="13" t="s">
        <v>82</v>
      </c>
      <c r="BK620" s="135">
        <f>ROUND(I620*H620,2)</f>
        <v>168000</v>
      </c>
      <c r="BL620" s="13" t="s">
        <v>133</v>
      </c>
      <c r="BM620" s="134" t="s">
        <v>1029</v>
      </c>
    </row>
    <row r="621" spans="2:65" s="1" customFormat="1" ht="19.2">
      <c r="B621" s="25"/>
      <c r="D621" s="136" t="s">
        <v>134</v>
      </c>
      <c r="F621" s="137" t="s">
        <v>1030</v>
      </c>
      <c r="L621" s="25"/>
      <c r="M621" s="138"/>
      <c r="T621" s="49"/>
      <c r="AT621" s="13" t="s">
        <v>134</v>
      </c>
      <c r="AU621" s="13" t="s">
        <v>84</v>
      </c>
    </row>
    <row r="622" spans="2:65" s="1" customFormat="1" ht="19.2">
      <c r="B622" s="25"/>
      <c r="D622" s="136" t="s">
        <v>136</v>
      </c>
      <c r="F622" s="139" t="s">
        <v>1021</v>
      </c>
      <c r="L622" s="25"/>
      <c r="M622" s="138"/>
      <c r="T622" s="49"/>
      <c r="AT622" s="13" t="s">
        <v>136</v>
      </c>
      <c r="AU622" s="13" t="s">
        <v>84</v>
      </c>
    </row>
    <row r="623" spans="2:65" s="1" customFormat="1" ht="16.5" customHeight="1">
      <c r="B623" s="25"/>
      <c r="C623" s="124" t="s">
        <v>1031</v>
      </c>
      <c r="D623" s="124" t="s">
        <v>128</v>
      </c>
      <c r="E623" s="125" t="s">
        <v>1032</v>
      </c>
      <c r="F623" s="126" t="s">
        <v>1033</v>
      </c>
      <c r="G623" s="127" t="s">
        <v>146</v>
      </c>
      <c r="H623" s="128">
        <v>1000</v>
      </c>
      <c r="I623" s="129">
        <v>152</v>
      </c>
      <c r="J623" s="129">
        <f>ROUND(I623*H623,2)</f>
        <v>152000</v>
      </c>
      <c r="K623" s="126" t="s">
        <v>132</v>
      </c>
      <c r="L623" s="25"/>
      <c r="M623" s="130" t="s">
        <v>1</v>
      </c>
      <c r="N623" s="131" t="s">
        <v>39</v>
      </c>
      <c r="O623" s="132">
        <v>0</v>
      </c>
      <c r="P623" s="132">
        <f>O623*H623</f>
        <v>0</v>
      </c>
      <c r="Q623" s="132">
        <v>0</v>
      </c>
      <c r="R623" s="132">
        <f>Q623*H623</f>
        <v>0</v>
      </c>
      <c r="S623" s="132">
        <v>0</v>
      </c>
      <c r="T623" s="133">
        <f>S623*H623</f>
        <v>0</v>
      </c>
      <c r="AR623" s="134" t="s">
        <v>133</v>
      </c>
      <c r="AT623" s="134" t="s">
        <v>128</v>
      </c>
      <c r="AU623" s="134" t="s">
        <v>84</v>
      </c>
      <c r="AY623" s="13" t="s">
        <v>125</v>
      </c>
      <c r="BE623" s="135">
        <f>IF(N623="základní",J623,0)</f>
        <v>152000</v>
      </c>
      <c r="BF623" s="135">
        <f>IF(N623="snížená",J623,0)</f>
        <v>0</v>
      </c>
      <c r="BG623" s="135">
        <f>IF(N623="zákl. přenesená",J623,0)</f>
        <v>0</v>
      </c>
      <c r="BH623" s="135">
        <f>IF(N623="sníž. přenesená",J623,0)</f>
        <v>0</v>
      </c>
      <c r="BI623" s="135">
        <f>IF(N623="nulová",J623,0)</f>
        <v>0</v>
      </c>
      <c r="BJ623" s="13" t="s">
        <v>82</v>
      </c>
      <c r="BK623" s="135">
        <f>ROUND(I623*H623,2)</f>
        <v>152000</v>
      </c>
      <c r="BL623" s="13" t="s">
        <v>133</v>
      </c>
      <c r="BM623" s="134" t="s">
        <v>1034</v>
      </c>
    </row>
    <row r="624" spans="2:65" s="1" customFormat="1" ht="19.2">
      <c r="B624" s="25"/>
      <c r="D624" s="136" t="s">
        <v>134</v>
      </c>
      <c r="F624" s="137" t="s">
        <v>1035</v>
      </c>
      <c r="L624" s="25"/>
      <c r="M624" s="138"/>
      <c r="T624" s="49"/>
      <c r="AT624" s="13" t="s">
        <v>134</v>
      </c>
      <c r="AU624" s="13" t="s">
        <v>84</v>
      </c>
    </row>
    <row r="625" spans="2:65" s="1" customFormat="1" ht="19.2">
      <c r="B625" s="25"/>
      <c r="D625" s="136" t="s">
        <v>136</v>
      </c>
      <c r="F625" s="139" t="s">
        <v>1021</v>
      </c>
      <c r="L625" s="25"/>
      <c r="M625" s="138"/>
      <c r="T625" s="49"/>
      <c r="AT625" s="13" t="s">
        <v>136</v>
      </c>
      <c r="AU625" s="13" t="s">
        <v>84</v>
      </c>
    </row>
    <row r="626" spans="2:65" s="1" customFormat="1" ht="16.5" customHeight="1">
      <c r="B626" s="25"/>
      <c r="C626" s="124" t="s">
        <v>588</v>
      </c>
      <c r="D626" s="124" t="s">
        <v>128</v>
      </c>
      <c r="E626" s="125" t="s">
        <v>1036</v>
      </c>
      <c r="F626" s="126" t="s">
        <v>1037</v>
      </c>
      <c r="G626" s="127" t="s">
        <v>146</v>
      </c>
      <c r="H626" s="128">
        <v>100</v>
      </c>
      <c r="I626" s="129">
        <v>377</v>
      </c>
      <c r="J626" s="129">
        <f>ROUND(I626*H626,2)</f>
        <v>37700</v>
      </c>
      <c r="K626" s="126" t="s">
        <v>132</v>
      </c>
      <c r="L626" s="25"/>
      <c r="M626" s="130" t="s">
        <v>1</v>
      </c>
      <c r="N626" s="131" t="s">
        <v>39</v>
      </c>
      <c r="O626" s="132">
        <v>0</v>
      </c>
      <c r="P626" s="132">
        <f>O626*H626</f>
        <v>0</v>
      </c>
      <c r="Q626" s="132">
        <v>0</v>
      </c>
      <c r="R626" s="132">
        <f>Q626*H626</f>
        <v>0</v>
      </c>
      <c r="S626" s="132">
        <v>0</v>
      </c>
      <c r="T626" s="133">
        <f>S626*H626</f>
        <v>0</v>
      </c>
      <c r="AR626" s="134" t="s">
        <v>133</v>
      </c>
      <c r="AT626" s="134" t="s">
        <v>128</v>
      </c>
      <c r="AU626" s="134" t="s">
        <v>84</v>
      </c>
      <c r="AY626" s="13" t="s">
        <v>125</v>
      </c>
      <c r="BE626" s="135">
        <f>IF(N626="základní",J626,0)</f>
        <v>37700</v>
      </c>
      <c r="BF626" s="135">
        <f>IF(N626="snížená",J626,0)</f>
        <v>0</v>
      </c>
      <c r="BG626" s="135">
        <f>IF(N626="zákl. přenesená",J626,0)</f>
        <v>0</v>
      </c>
      <c r="BH626" s="135">
        <f>IF(N626="sníž. přenesená",J626,0)</f>
        <v>0</v>
      </c>
      <c r="BI626" s="135">
        <f>IF(N626="nulová",J626,0)</f>
        <v>0</v>
      </c>
      <c r="BJ626" s="13" t="s">
        <v>82</v>
      </c>
      <c r="BK626" s="135">
        <f>ROUND(I626*H626,2)</f>
        <v>37700</v>
      </c>
      <c r="BL626" s="13" t="s">
        <v>133</v>
      </c>
      <c r="BM626" s="134" t="s">
        <v>1038</v>
      </c>
    </row>
    <row r="627" spans="2:65" s="1" customFormat="1" ht="19.2">
      <c r="B627" s="25"/>
      <c r="D627" s="136" t="s">
        <v>134</v>
      </c>
      <c r="F627" s="137" t="s">
        <v>1039</v>
      </c>
      <c r="L627" s="25"/>
      <c r="M627" s="138"/>
      <c r="T627" s="49"/>
      <c r="AT627" s="13" t="s">
        <v>134</v>
      </c>
      <c r="AU627" s="13" t="s">
        <v>84</v>
      </c>
    </row>
    <row r="628" spans="2:65" s="1" customFormat="1" ht="19.2">
      <c r="B628" s="25"/>
      <c r="D628" s="136" t="s">
        <v>136</v>
      </c>
      <c r="F628" s="139" t="s">
        <v>1040</v>
      </c>
      <c r="L628" s="25"/>
      <c r="M628" s="138"/>
      <c r="T628" s="49"/>
      <c r="AT628" s="13" t="s">
        <v>136</v>
      </c>
      <c r="AU628" s="13" t="s">
        <v>84</v>
      </c>
    </row>
    <row r="629" spans="2:65" s="1" customFormat="1" ht="16.5" customHeight="1">
      <c r="B629" s="25"/>
      <c r="C629" s="124" t="s">
        <v>1041</v>
      </c>
      <c r="D629" s="124" t="s">
        <v>128</v>
      </c>
      <c r="E629" s="125" t="s">
        <v>1042</v>
      </c>
      <c r="F629" s="126" t="s">
        <v>1043</v>
      </c>
      <c r="G629" s="127" t="s">
        <v>146</v>
      </c>
      <c r="H629" s="128">
        <v>100</v>
      </c>
      <c r="I629" s="129">
        <v>342</v>
      </c>
      <c r="J629" s="129">
        <f>ROUND(I629*H629,2)</f>
        <v>34200</v>
      </c>
      <c r="K629" s="126" t="s">
        <v>132</v>
      </c>
      <c r="L629" s="25"/>
      <c r="M629" s="130" t="s">
        <v>1</v>
      </c>
      <c r="N629" s="131" t="s">
        <v>39</v>
      </c>
      <c r="O629" s="132">
        <v>0</v>
      </c>
      <c r="P629" s="132">
        <f>O629*H629</f>
        <v>0</v>
      </c>
      <c r="Q629" s="132">
        <v>0</v>
      </c>
      <c r="R629" s="132">
        <f>Q629*H629</f>
        <v>0</v>
      </c>
      <c r="S629" s="132">
        <v>0</v>
      </c>
      <c r="T629" s="133">
        <f>S629*H629</f>
        <v>0</v>
      </c>
      <c r="AR629" s="134" t="s">
        <v>133</v>
      </c>
      <c r="AT629" s="134" t="s">
        <v>128</v>
      </c>
      <c r="AU629" s="134" t="s">
        <v>84</v>
      </c>
      <c r="AY629" s="13" t="s">
        <v>125</v>
      </c>
      <c r="BE629" s="135">
        <f>IF(N629="základní",J629,0)</f>
        <v>34200</v>
      </c>
      <c r="BF629" s="135">
        <f>IF(N629="snížená",J629,0)</f>
        <v>0</v>
      </c>
      <c r="BG629" s="135">
        <f>IF(N629="zákl. přenesená",J629,0)</f>
        <v>0</v>
      </c>
      <c r="BH629" s="135">
        <f>IF(N629="sníž. přenesená",J629,0)</f>
        <v>0</v>
      </c>
      <c r="BI629" s="135">
        <f>IF(N629="nulová",J629,0)</f>
        <v>0</v>
      </c>
      <c r="BJ629" s="13" t="s">
        <v>82</v>
      </c>
      <c r="BK629" s="135">
        <f>ROUND(I629*H629,2)</f>
        <v>34200</v>
      </c>
      <c r="BL629" s="13" t="s">
        <v>133</v>
      </c>
      <c r="BM629" s="134" t="s">
        <v>1044</v>
      </c>
    </row>
    <row r="630" spans="2:65" s="1" customFormat="1" ht="19.2">
      <c r="B630" s="25"/>
      <c r="D630" s="136" t="s">
        <v>134</v>
      </c>
      <c r="F630" s="137" t="s">
        <v>1045</v>
      </c>
      <c r="L630" s="25"/>
      <c r="M630" s="138"/>
      <c r="T630" s="49"/>
      <c r="AT630" s="13" t="s">
        <v>134</v>
      </c>
      <c r="AU630" s="13" t="s">
        <v>84</v>
      </c>
    </row>
    <row r="631" spans="2:65" s="1" customFormat="1" ht="19.2">
      <c r="B631" s="25"/>
      <c r="D631" s="136" t="s">
        <v>136</v>
      </c>
      <c r="F631" s="139" t="s">
        <v>1040</v>
      </c>
      <c r="L631" s="25"/>
      <c r="M631" s="138"/>
      <c r="T631" s="49"/>
      <c r="AT631" s="13" t="s">
        <v>136</v>
      </c>
      <c r="AU631" s="13" t="s">
        <v>84</v>
      </c>
    </row>
    <row r="632" spans="2:65" s="1" customFormat="1" ht="16.5" customHeight="1">
      <c r="B632" s="25"/>
      <c r="C632" s="124" t="s">
        <v>592</v>
      </c>
      <c r="D632" s="124" t="s">
        <v>128</v>
      </c>
      <c r="E632" s="125" t="s">
        <v>1046</v>
      </c>
      <c r="F632" s="126" t="s">
        <v>1047</v>
      </c>
      <c r="G632" s="127" t="s">
        <v>146</v>
      </c>
      <c r="H632" s="128">
        <v>100</v>
      </c>
      <c r="I632" s="129">
        <v>307</v>
      </c>
      <c r="J632" s="129">
        <f>ROUND(I632*H632,2)</f>
        <v>30700</v>
      </c>
      <c r="K632" s="126" t="s">
        <v>132</v>
      </c>
      <c r="L632" s="25"/>
      <c r="M632" s="130" t="s">
        <v>1</v>
      </c>
      <c r="N632" s="131" t="s">
        <v>39</v>
      </c>
      <c r="O632" s="132">
        <v>0</v>
      </c>
      <c r="P632" s="132">
        <f>O632*H632</f>
        <v>0</v>
      </c>
      <c r="Q632" s="132">
        <v>0</v>
      </c>
      <c r="R632" s="132">
        <f>Q632*H632</f>
        <v>0</v>
      </c>
      <c r="S632" s="132">
        <v>0</v>
      </c>
      <c r="T632" s="133">
        <f>S632*H632</f>
        <v>0</v>
      </c>
      <c r="AR632" s="134" t="s">
        <v>133</v>
      </c>
      <c r="AT632" s="134" t="s">
        <v>128</v>
      </c>
      <c r="AU632" s="134" t="s">
        <v>84</v>
      </c>
      <c r="AY632" s="13" t="s">
        <v>125</v>
      </c>
      <c r="BE632" s="135">
        <f>IF(N632="základní",J632,0)</f>
        <v>30700</v>
      </c>
      <c r="BF632" s="135">
        <f>IF(N632="snížená",J632,0)</f>
        <v>0</v>
      </c>
      <c r="BG632" s="135">
        <f>IF(N632="zákl. přenesená",J632,0)</f>
        <v>0</v>
      </c>
      <c r="BH632" s="135">
        <f>IF(N632="sníž. přenesená",J632,0)</f>
        <v>0</v>
      </c>
      <c r="BI632" s="135">
        <f>IF(N632="nulová",J632,0)</f>
        <v>0</v>
      </c>
      <c r="BJ632" s="13" t="s">
        <v>82</v>
      </c>
      <c r="BK632" s="135">
        <f>ROUND(I632*H632,2)</f>
        <v>30700</v>
      </c>
      <c r="BL632" s="13" t="s">
        <v>133</v>
      </c>
      <c r="BM632" s="134" t="s">
        <v>1048</v>
      </c>
    </row>
    <row r="633" spans="2:65" s="1" customFormat="1" ht="19.2">
      <c r="B633" s="25"/>
      <c r="D633" s="136" t="s">
        <v>134</v>
      </c>
      <c r="F633" s="137" t="s">
        <v>1049</v>
      </c>
      <c r="L633" s="25"/>
      <c r="M633" s="138"/>
      <c r="T633" s="49"/>
      <c r="AT633" s="13" t="s">
        <v>134</v>
      </c>
      <c r="AU633" s="13" t="s">
        <v>84</v>
      </c>
    </row>
    <row r="634" spans="2:65" s="1" customFormat="1" ht="19.2">
      <c r="B634" s="25"/>
      <c r="D634" s="136" t="s">
        <v>136</v>
      </c>
      <c r="F634" s="139" t="s">
        <v>1040</v>
      </c>
      <c r="L634" s="25"/>
      <c r="M634" s="138"/>
      <c r="T634" s="49"/>
      <c r="AT634" s="13" t="s">
        <v>136</v>
      </c>
      <c r="AU634" s="13" t="s">
        <v>84</v>
      </c>
    </row>
    <row r="635" spans="2:65" s="1" customFormat="1" ht="16.5" customHeight="1">
      <c r="B635" s="25"/>
      <c r="C635" s="124" t="s">
        <v>1050</v>
      </c>
      <c r="D635" s="124" t="s">
        <v>128</v>
      </c>
      <c r="E635" s="125" t="s">
        <v>1051</v>
      </c>
      <c r="F635" s="126" t="s">
        <v>1052</v>
      </c>
      <c r="G635" s="127" t="s">
        <v>146</v>
      </c>
      <c r="H635" s="128">
        <v>20</v>
      </c>
      <c r="I635" s="129">
        <v>188</v>
      </c>
      <c r="J635" s="129">
        <f>ROUND(I635*H635,2)</f>
        <v>3760</v>
      </c>
      <c r="K635" s="126" t="s">
        <v>132</v>
      </c>
      <c r="L635" s="25"/>
      <c r="M635" s="130" t="s">
        <v>1</v>
      </c>
      <c r="N635" s="131" t="s">
        <v>39</v>
      </c>
      <c r="O635" s="132">
        <v>0</v>
      </c>
      <c r="P635" s="132">
        <f>O635*H635</f>
        <v>0</v>
      </c>
      <c r="Q635" s="132">
        <v>0</v>
      </c>
      <c r="R635" s="132">
        <f>Q635*H635</f>
        <v>0</v>
      </c>
      <c r="S635" s="132">
        <v>0</v>
      </c>
      <c r="T635" s="133">
        <f>S635*H635</f>
        <v>0</v>
      </c>
      <c r="AR635" s="134" t="s">
        <v>133</v>
      </c>
      <c r="AT635" s="134" t="s">
        <v>128</v>
      </c>
      <c r="AU635" s="134" t="s">
        <v>84</v>
      </c>
      <c r="AY635" s="13" t="s">
        <v>125</v>
      </c>
      <c r="BE635" s="135">
        <f>IF(N635="základní",J635,0)</f>
        <v>3760</v>
      </c>
      <c r="BF635" s="135">
        <f>IF(N635="snížená",J635,0)</f>
        <v>0</v>
      </c>
      <c r="BG635" s="135">
        <f>IF(N635="zákl. přenesená",J635,0)</f>
        <v>0</v>
      </c>
      <c r="BH635" s="135">
        <f>IF(N635="sníž. přenesená",J635,0)</f>
        <v>0</v>
      </c>
      <c r="BI635" s="135">
        <f>IF(N635="nulová",J635,0)</f>
        <v>0</v>
      </c>
      <c r="BJ635" s="13" t="s">
        <v>82</v>
      </c>
      <c r="BK635" s="135">
        <f>ROUND(I635*H635,2)</f>
        <v>3760</v>
      </c>
      <c r="BL635" s="13" t="s">
        <v>133</v>
      </c>
      <c r="BM635" s="134" t="s">
        <v>1053</v>
      </c>
    </row>
    <row r="636" spans="2:65" s="1" customFormat="1" ht="28.8">
      <c r="B636" s="25"/>
      <c r="D636" s="136" t="s">
        <v>134</v>
      </c>
      <c r="F636" s="137" t="s">
        <v>1054</v>
      </c>
      <c r="L636" s="25"/>
      <c r="M636" s="138"/>
      <c r="T636" s="49"/>
      <c r="AT636" s="13" t="s">
        <v>134</v>
      </c>
      <c r="AU636" s="13" t="s">
        <v>84</v>
      </c>
    </row>
    <row r="637" spans="2:65" s="1" customFormat="1" ht="19.2">
      <c r="B637" s="25"/>
      <c r="D637" s="136" t="s">
        <v>136</v>
      </c>
      <c r="F637" s="139" t="s">
        <v>1055</v>
      </c>
      <c r="L637" s="25"/>
      <c r="M637" s="138"/>
      <c r="T637" s="49"/>
      <c r="AT637" s="13" t="s">
        <v>136</v>
      </c>
      <c r="AU637" s="13" t="s">
        <v>84</v>
      </c>
    </row>
    <row r="638" spans="2:65" s="1" customFormat="1" ht="16.5" customHeight="1">
      <c r="B638" s="25"/>
      <c r="C638" s="124" t="s">
        <v>597</v>
      </c>
      <c r="D638" s="124" t="s">
        <v>128</v>
      </c>
      <c r="E638" s="125" t="s">
        <v>1056</v>
      </c>
      <c r="F638" s="126" t="s">
        <v>1057</v>
      </c>
      <c r="G638" s="127" t="s">
        <v>146</v>
      </c>
      <c r="H638" s="128">
        <v>20</v>
      </c>
      <c r="I638" s="129">
        <v>154</v>
      </c>
      <c r="J638" s="129">
        <f>ROUND(I638*H638,2)</f>
        <v>3080</v>
      </c>
      <c r="K638" s="126" t="s">
        <v>132</v>
      </c>
      <c r="L638" s="25"/>
      <c r="M638" s="130" t="s">
        <v>1</v>
      </c>
      <c r="N638" s="131" t="s">
        <v>39</v>
      </c>
      <c r="O638" s="132">
        <v>0</v>
      </c>
      <c r="P638" s="132">
        <f>O638*H638</f>
        <v>0</v>
      </c>
      <c r="Q638" s="132">
        <v>0</v>
      </c>
      <c r="R638" s="132">
        <f>Q638*H638</f>
        <v>0</v>
      </c>
      <c r="S638" s="132">
        <v>0</v>
      </c>
      <c r="T638" s="133">
        <f>S638*H638</f>
        <v>0</v>
      </c>
      <c r="AR638" s="134" t="s">
        <v>133</v>
      </c>
      <c r="AT638" s="134" t="s">
        <v>128</v>
      </c>
      <c r="AU638" s="134" t="s">
        <v>84</v>
      </c>
      <c r="AY638" s="13" t="s">
        <v>125</v>
      </c>
      <c r="BE638" s="135">
        <f>IF(N638="základní",J638,0)</f>
        <v>3080</v>
      </c>
      <c r="BF638" s="135">
        <f>IF(N638="snížená",J638,0)</f>
        <v>0</v>
      </c>
      <c r="BG638" s="135">
        <f>IF(N638="zákl. přenesená",J638,0)</f>
        <v>0</v>
      </c>
      <c r="BH638" s="135">
        <f>IF(N638="sníž. přenesená",J638,0)</f>
        <v>0</v>
      </c>
      <c r="BI638" s="135">
        <f>IF(N638="nulová",J638,0)</f>
        <v>0</v>
      </c>
      <c r="BJ638" s="13" t="s">
        <v>82</v>
      </c>
      <c r="BK638" s="135">
        <f>ROUND(I638*H638,2)</f>
        <v>3080</v>
      </c>
      <c r="BL638" s="13" t="s">
        <v>133</v>
      </c>
      <c r="BM638" s="134" t="s">
        <v>1058</v>
      </c>
    </row>
    <row r="639" spans="2:65" s="1" customFormat="1" ht="28.8">
      <c r="B639" s="25"/>
      <c r="D639" s="136" t="s">
        <v>134</v>
      </c>
      <c r="F639" s="137" t="s">
        <v>1059</v>
      </c>
      <c r="L639" s="25"/>
      <c r="M639" s="138"/>
      <c r="T639" s="49"/>
      <c r="AT639" s="13" t="s">
        <v>134</v>
      </c>
      <c r="AU639" s="13" t="s">
        <v>84</v>
      </c>
    </row>
    <row r="640" spans="2:65" s="1" customFormat="1" ht="19.2">
      <c r="B640" s="25"/>
      <c r="D640" s="136" t="s">
        <v>136</v>
      </c>
      <c r="F640" s="139" t="s">
        <v>1055</v>
      </c>
      <c r="L640" s="25"/>
      <c r="M640" s="138"/>
      <c r="T640" s="49"/>
      <c r="AT640" s="13" t="s">
        <v>136</v>
      </c>
      <c r="AU640" s="13" t="s">
        <v>84</v>
      </c>
    </row>
    <row r="641" spans="2:65" s="1" customFormat="1" ht="16.5" customHeight="1">
      <c r="B641" s="25"/>
      <c r="C641" s="124" t="s">
        <v>1060</v>
      </c>
      <c r="D641" s="124" t="s">
        <v>128</v>
      </c>
      <c r="E641" s="125" t="s">
        <v>1061</v>
      </c>
      <c r="F641" s="126" t="s">
        <v>1062</v>
      </c>
      <c r="G641" s="127" t="s">
        <v>146</v>
      </c>
      <c r="H641" s="128">
        <v>20</v>
      </c>
      <c r="I641" s="129">
        <v>286</v>
      </c>
      <c r="J641" s="129">
        <f>ROUND(I641*H641,2)</f>
        <v>5720</v>
      </c>
      <c r="K641" s="126" t="s">
        <v>132</v>
      </c>
      <c r="L641" s="25"/>
      <c r="M641" s="130" t="s">
        <v>1</v>
      </c>
      <c r="N641" s="131" t="s">
        <v>39</v>
      </c>
      <c r="O641" s="132">
        <v>0</v>
      </c>
      <c r="P641" s="132">
        <f>O641*H641</f>
        <v>0</v>
      </c>
      <c r="Q641" s="132">
        <v>0</v>
      </c>
      <c r="R641" s="132">
        <f>Q641*H641</f>
        <v>0</v>
      </c>
      <c r="S641" s="132">
        <v>0</v>
      </c>
      <c r="T641" s="133">
        <f>S641*H641</f>
        <v>0</v>
      </c>
      <c r="AR641" s="134" t="s">
        <v>133</v>
      </c>
      <c r="AT641" s="134" t="s">
        <v>128</v>
      </c>
      <c r="AU641" s="134" t="s">
        <v>84</v>
      </c>
      <c r="AY641" s="13" t="s">
        <v>125</v>
      </c>
      <c r="BE641" s="135">
        <f>IF(N641="základní",J641,0)</f>
        <v>5720</v>
      </c>
      <c r="BF641" s="135">
        <f>IF(N641="snížená",J641,0)</f>
        <v>0</v>
      </c>
      <c r="BG641" s="135">
        <f>IF(N641="zákl. přenesená",J641,0)</f>
        <v>0</v>
      </c>
      <c r="BH641" s="135">
        <f>IF(N641="sníž. přenesená",J641,0)</f>
        <v>0</v>
      </c>
      <c r="BI641" s="135">
        <f>IF(N641="nulová",J641,0)</f>
        <v>0</v>
      </c>
      <c r="BJ641" s="13" t="s">
        <v>82</v>
      </c>
      <c r="BK641" s="135">
        <f>ROUND(I641*H641,2)</f>
        <v>5720</v>
      </c>
      <c r="BL641" s="13" t="s">
        <v>133</v>
      </c>
      <c r="BM641" s="134" t="s">
        <v>1063</v>
      </c>
    </row>
    <row r="642" spans="2:65" s="1" customFormat="1" ht="28.8">
      <c r="B642" s="25"/>
      <c r="D642" s="136" t="s">
        <v>134</v>
      </c>
      <c r="F642" s="137" t="s">
        <v>1064</v>
      </c>
      <c r="L642" s="25"/>
      <c r="M642" s="138"/>
      <c r="T642" s="49"/>
      <c r="AT642" s="13" t="s">
        <v>134</v>
      </c>
      <c r="AU642" s="13" t="s">
        <v>84</v>
      </c>
    </row>
    <row r="643" spans="2:65" s="1" customFormat="1" ht="19.2">
      <c r="B643" s="25"/>
      <c r="D643" s="136" t="s">
        <v>136</v>
      </c>
      <c r="F643" s="139" t="s">
        <v>1055</v>
      </c>
      <c r="L643" s="25"/>
      <c r="M643" s="138"/>
      <c r="T643" s="49"/>
      <c r="AT643" s="13" t="s">
        <v>136</v>
      </c>
      <c r="AU643" s="13" t="s">
        <v>84</v>
      </c>
    </row>
    <row r="644" spans="2:65" s="1" customFormat="1" ht="16.5" customHeight="1">
      <c r="B644" s="25"/>
      <c r="C644" s="124" t="s">
        <v>601</v>
      </c>
      <c r="D644" s="124" t="s">
        <v>128</v>
      </c>
      <c r="E644" s="125" t="s">
        <v>1065</v>
      </c>
      <c r="F644" s="126" t="s">
        <v>1066</v>
      </c>
      <c r="G644" s="127" t="s">
        <v>146</v>
      </c>
      <c r="H644" s="128">
        <v>20</v>
      </c>
      <c r="I644" s="129">
        <v>237</v>
      </c>
      <c r="J644" s="129">
        <f>ROUND(I644*H644,2)</f>
        <v>4740</v>
      </c>
      <c r="K644" s="126" t="s">
        <v>132</v>
      </c>
      <c r="L644" s="25"/>
      <c r="M644" s="130" t="s">
        <v>1</v>
      </c>
      <c r="N644" s="131" t="s">
        <v>39</v>
      </c>
      <c r="O644" s="132">
        <v>0</v>
      </c>
      <c r="P644" s="132">
        <f>O644*H644</f>
        <v>0</v>
      </c>
      <c r="Q644" s="132">
        <v>0</v>
      </c>
      <c r="R644" s="132">
        <f>Q644*H644</f>
        <v>0</v>
      </c>
      <c r="S644" s="132">
        <v>0</v>
      </c>
      <c r="T644" s="133">
        <f>S644*H644</f>
        <v>0</v>
      </c>
      <c r="AR644" s="134" t="s">
        <v>133</v>
      </c>
      <c r="AT644" s="134" t="s">
        <v>128</v>
      </c>
      <c r="AU644" s="134" t="s">
        <v>84</v>
      </c>
      <c r="AY644" s="13" t="s">
        <v>125</v>
      </c>
      <c r="BE644" s="135">
        <f>IF(N644="základní",J644,0)</f>
        <v>4740</v>
      </c>
      <c r="BF644" s="135">
        <f>IF(N644="snížená",J644,0)</f>
        <v>0</v>
      </c>
      <c r="BG644" s="135">
        <f>IF(N644="zákl. přenesená",J644,0)</f>
        <v>0</v>
      </c>
      <c r="BH644" s="135">
        <f>IF(N644="sníž. přenesená",J644,0)</f>
        <v>0</v>
      </c>
      <c r="BI644" s="135">
        <f>IF(N644="nulová",J644,0)</f>
        <v>0</v>
      </c>
      <c r="BJ644" s="13" t="s">
        <v>82</v>
      </c>
      <c r="BK644" s="135">
        <f>ROUND(I644*H644,2)</f>
        <v>4740</v>
      </c>
      <c r="BL644" s="13" t="s">
        <v>133</v>
      </c>
      <c r="BM644" s="134" t="s">
        <v>1067</v>
      </c>
    </row>
    <row r="645" spans="2:65" s="1" customFormat="1" ht="28.8">
      <c r="B645" s="25"/>
      <c r="D645" s="136" t="s">
        <v>134</v>
      </c>
      <c r="F645" s="137" t="s">
        <v>1068</v>
      </c>
      <c r="L645" s="25"/>
      <c r="M645" s="138"/>
      <c r="T645" s="49"/>
      <c r="AT645" s="13" t="s">
        <v>134</v>
      </c>
      <c r="AU645" s="13" t="s">
        <v>84</v>
      </c>
    </row>
    <row r="646" spans="2:65" s="1" customFormat="1" ht="19.2">
      <c r="B646" s="25"/>
      <c r="D646" s="136" t="s">
        <v>136</v>
      </c>
      <c r="F646" s="139" t="s">
        <v>1055</v>
      </c>
      <c r="L646" s="25"/>
      <c r="M646" s="138"/>
      <c r="T646" s="49"/>
      <c r="AT646" s="13" t="s">
        <v>136</v>
      </c>
      <c r="AU646" s="13" t="s">
        <v>84</v>
      </c>
    </row>
    <row r="647" spans="2:65" s="1" customFormat="1" ht="16.5" customHeight="1">
      <c r="B647" s="25"/>
      <c r="C647" s="124" t="s">
        <v>1069</v>
      </c>
      <c r="D647" s="124" t="s">
        <v>128</v>
      </c>
      <c r="E647" s="125" t="s">
        <v>1070</v>
      </c>
      <c r="F647" s="126" t="s">
        <v>1071</v>
      </c>
      <c r="G647" s="127" t="s">
        <v>1072</v>
      </c>
      <c r="H647" s="128">
        <v>100</v>
      </c>
      <c r="I647" s="129">
        <v>262</v>
      </c>
      <c r="J647" s="129">
        <f>ROUND(I647*H647,2)</f>
        <v>26200</v>
      </c>
      <c r="K647" s="126" t="s">
        <v>132</v>
      </c>
      <c r="L647" s="25"/>
      <c r="M647" s="130" t="s">
        <v>1</v>
      </c>
      <c r="N647" s="131" t="s">
        <v>39</v>
      </c>
      <c r="O647" s="132">
        <v>0</v>
      </c>
      <c r="P647" s="132">
        <f>O647*H647</f>
        <v>0</v>
      </c>
      <c r="Q647" s="132">
        <v>0</v>
      </c>
      <c r="R647" s="132">
        <f>Q647*H647</f>
        <v>0</v>
      </c>
      <c r="S647" s="132">
        <v>0</v>
      </c>
      <c r="T647" s="133">
        <f>S647*H647</f>
        <v>0</v>
      </c>
      <c r="AR647" s="134" t="s">
        <v>133</v>
      </c>
      <c r="AT647" s="134" t="s">
        <v>128</v>
      </c>
      <c r="AU647" s="134" t="s">
        <v>84</v>
      </c>
      <c r="AY647" s="13" t="s">
        <v>125</v>
      </c>
      <c r="BE647" s="135">
        <f>IF(N647="základní",J647,0)</f>
        <v>26200</v>
      </c>
      <c r="BF647" s="135">
        <f>IF(N647="snížená",J647,0)</f>
        <v>0</v>
      </c>
      <c r="BG647" s="135">
        <f>IF(N647="zákl. přenesená",J647,0)</f>
        <v>0</v>
      </c>
      <c r="BH647" s="135">
        <f>IF(N647="sníž. přenesená",J647,0)</f>
        <v>0</v>
      </c>
      <c r="BI647" s="135">
        <f>IF(N647="nulová",J647,0)</f>
        <v>0</v>
      </c>
      <c r="BJ647" s="13" t="s">
        <v>82</v>
      </c>
      <c r="BK647" s="135">
        <f>ROUND(I647*H647,2)</f>
        <v>26200</v>
      </c>
      <c r="BL647" s="13" t="s">
        <v>133</v>
      </c>
      <c r="BM647" s="134" t="s">
        <v>1073</v>
      </c>
    </row>
    <row r="648" spans="2:65" s="1" customFormat="1" ht="28.8">
      <c r="B648" s="25"/>
      <c r="D648" s="136" t="s">
        <v>134</v>
      </c>
      <c r="F648" s="137" t="s">
        <v>1074</v>
      </c>
      <c r="L648" s="25"/>
      <c r="M648" s="138"/>
      <c r="T648" s="49"/>
      <c r="AT648" s="13" t="s">
        <v>134</v>
      </c>
      <c r="AU648" s="13" t="s">
        <v>84</v>
      </c>
    </row>
    <row r="649" spans="2:65" s="1" customFormat="1" ht="19.2">
      <c r="B649" s="25"/>
      <c r="D649" s="136" t="s">
        <v>136</v>
      </c>
      <c r="F649" s="139" t="s">
        <v>1055</v>
      </c>
      <c r="L649" s="25"/>
      <c r="M649" s="138"/>
      <c r="T649" s="49"/>
      <c r="AT649" s="13" t="s">
        <v>136</v>
      </c>
      <c r="AU649" s="13" t="s">
        <v>84</v>
      </c>
    </row>
    <row r="650" spans="2:65" s="1" customFormat="1" ht="16.5" customHeight="1">
      <c r="B650" s="25"/>
      <c r="C650" s="124" t="s">
        <v>606</v>
      </c>
      <c r="D650" s="124" t="s">
        <v>128</v>
      </c>
      <c r="E650" s="125" t="s">
        <v>1075</v>
      </c>
      <c r="F650" s="126" t="s">
        <v>1076</v>
      </c>
      <c r="G650" s="127" t="s">
        <v>1072</v>
      </c>
      <c r="H650" s="128">
        <v>100</v>
      </c>
      <c r="I650" s="129">
        <v>215</v>
      </c>
      <c r="J650" s="129">
        <f>ROUND(I650*H650,2)</f>
        <v>21500</v>
      </c>
      <c r="K650" s="126" t="s">
        <v>132</v>
      </c>
      <c r="L650" s="25"/>
      <c r="M650" s="130" t="s">
        <v>1</v>
      </c>
      <c r="N650" s="131" t="s">
        <v>39</v>
      </c>
      <c r="O650" s="132">
        <v>0</v>
      </c>
      <c r="P650" s="132">
        <f>O650*H650</f>
        <v>0</v>
      </c>
      <c r="Q650" s="132">
        <v>0</v>
      </c>
      <c r="R650" s="132">
        <f>Q650*H650</f>
        <v>0</v>
      </c>
      <c r="S650" s="132">
        <v>0</v>
      </c>
      <c r="T650" s="133">
        <f>S650*H650</f>
        <v>0</v>
      </c>
      <c r="AR650" s="134" t="s">
        <v>133</v>
      </c>
      <c r="AT650" s="134" t="s">
        <v>128</v>
      </c>
      <c r="AU650" s="134" t="s">
        <v>84</v>
      </c>
      <c r="AY650" s="13" t="s">
        <v>125</v>
      </c>
      <c r="BE650" s="135">
        <f>IF(N650="základní",J650,0)</f>
        <v>21500</v>
      </c>
      <c r="BF650" s="135">
        <f>IF(N650="snížená",J650,0)</f>
        <v>0</v>
      </c>
      <c r="BG650" s="135">
        <f>IF(N650="zákl. přenesená",J650,0)</f>
        <v>0</v>
      </c>
      <c r="BH650" s="135">
        <f>IF(N650="sníž. přenesená",J650,0)</f>
        <v>0</v>
      </c>
      <c r="BI650" s="135">
        <f>IF(N650="nulová",J650,0)</f>
        <v>0</v>
      </c>
      <c r="BJ650" s="13" t="s">
        <v>82</v>
      </c>
      <c r="BK650" s="135">
        <f>ROUND(I650*H650,2)</f>
        <v>21500</v>
      </c>
      <c r="BL650" s="13" t="s">
        <v>133</v>
      </c>
      <c r="BM650" s="134" t="s">
        <v>1077</v>
      </c>
    </row>
    <row r="651" spans="2:65" s="1" customFormat="1" ht="28.8">
      <c r="B651" s="25"/>
      <c r="D651" s="136" t="s">
        <v>134</v>
      </c>
      <c r="F651" s="137" t="s">
        <v>1078</v>
      </c>
      <c r="L651" s="25"/>
      <c r="M651" s="138"/>
      <c r="T651" s="49"/>
      <c r="AT651" s="13" t="s">
        <v>134</v>
      </c>
      <c r="AU651" s="13" t="s">
        <v>84</v>
      </c>
    </row>
    <row r="652" spans="2:65" s="1" customFormat="1" ht="19.2">
      <c r="B652" s="25"/>
      <c r="D652" s="136" t="s">
        <v>136</v>
      </c>
      <c r="F652" s="139" t="s">
        <v>1055</v>
      </c>
      <c r="L652" s="25"/>
      <c r="M652" s="138"/>
      <c r="T652" s="49"/>
      <c r="AT652" s="13" t="s">
        <v>136</v>
      </c>
      <c r="AU652" s="13" t="s">
        <v>84</v>
      </c>
    </row>
    <row r="653" spans="2:65" s="1" customFormat="1" ht="16.5" customHeight="1">
      <c r="B653" s="25"/>
      <c r="C653" s="124" t="s">
        <v>1079</v>
      </c>
      <c r="D653" s="124" t="s">
        <v>128</v>
      </c>
      <c r="E653" s="125" t="s">
        <v>1080</v>
      </c>
      <c r="F653" s="126" t="s">
        <v>1081</v>
      </c>
      <c r="G653" s="127" t="s">
        <v>1072</v>
      </c>
      <c r="H653" s="128">
        <v>100</v>
      </c>
      <c r="I653" s="129">
        <v>402</v>
      </c>
      <c r="J653" s="129">
        <f>ROUND(I653*H653,2)</f>
        <v>40200</v>
      </c>
      <c r="K653" s="126" t="s">
        <v>132</v>
      </c>
      <c r="L653" s="25"/>
      <c r="M653" s="130" t="s">
        <v>1</v>
      </c>
      <c r="N653" s="131" t="s">
        <v>39</v>
      </c>
      <c r="O653" s="132">
        <v>0</v>
      </c>
      <c r="P653" s="132">
        <f>O653*H653</f>
        <v>0</v>
      </c>
      <c r="Q653" s="132">
        <v>0</v>
      </c>
      <c r="R653" s="132">
        <f>Q653*H653</f>
        <v>0</v>
      </c>
      <c r="S653" s="132">
        <v>0</v>
      </c>
      <c r="T653" s="133">
        <f>S653*H653</f>
        <v>0</v>
      </c>
      <c r="AR653" s="134" t="s">
        <v>133</v>
      </c>
      <c r="AT653" s="134" t="s">
        <v>128</v>
      </c>
      <c r="AU653" s="134" t="s">
        <v>84</v>
      </c>
      <c r="AY653" s="13" t="s">
        <v>125</v>
      </c>
      <c r="BE653" s="135">
        <f>IF(N653="základní",J653,0)</f>
        <v>40200</v>
      </c>
      <c r="BF653" s="135">
        <f>IF(N653="snížená",J653,0)</f>
        <v>0</v>
      </c>
      <c r="BG653" s="135">
        <f>IF(N653="zákl. přenesená",J653,0)</f>
        <v>0</v>
      </c>
      <c r="BH653" s="135">
        <f>IF(N653="sníž. přenesená",J653,0)</f>
        <v>0</v>
      </c>
      <c r="BI653" s="135">
        <f>IF(N653="nulová",J653,0)</f>
        <v>0</v>
      </c>
      <c r="BJ653" s="13" t="s">
        <v>82</v>
      </c>
      <c r="BK653" s="135">
        <f>ROUND(I653*H653,2)</f>
        <v>40200</v>
      </c>
      <c r="BL653" s="13" t="s">
        <v>133</v>
      </c>
      <c r="BM653" s="134" t="s">
        <v>1082</v>
      </c>
    </row>
    <row r="654" spans="2:65" s="1" customFormat="1" ht="28.8">
      <c r="B654" s="25"/>
      <c r="D654" s="136" t="s">
        <v>134</v>
      </c>
      <c r="F654" s="137" t="s">
        <v>1083</v>
      </c>
      <c r="L654" s="25"/>
      <c r="M654" s="138"/>
      <c r="T654" s="49"/>
      <c r="AT654" s="13" t="s">
        <v>134</v>
      </c>
      <c r="AU654" s="13" t="s">
        <v>84</v>
      </c>
    </row>
    <row r="655" spans="2:65" s="1" customFormat="1" ht="19.2">
      <c r="B655" s="25"/>
      <c r="D655" s="136" t="s">
        <v>136</v>
      </c>
      <c r="F655" s="139" t="s">
        <v>1055</v>
      </c>
      <c r="L655" s="25"/>
      <c r="M655" s="138"/>
      <c r="T655" s="49"/>
      <c r="AT655" s="13" t="s">
        <v>136</v>
      </c>
      <c r="AU655" s="13" t="s">
        <v>84</v>
      </c>
    </row>
    <row r="656" spans="2:65" s="1" customFormat="1" ht="16.5" customHeight="1">
      <c r="B656" s="25"/>
      <c r="C656" s="124" t="s">
        <v>610</v>
      </c>
      <c r="D656" s="124" t="s">
        <v>128</v>
      </c>
      <c r="E656" s="125" t="s">
        <v>1084</v>
      </c>
      <c r="F656" s="126" t="s">
        <v>1085</v>
      </c>
      <c r="G656" s="127" t="s">
        <v>1072</v>
      </c>
      <c r="H656" s="128">
        <v>100</v>
      </c>
      <c r="I656" s="129">
        <v>332</v>
      </c>
      <c r="J656" s="129">
        <f>ROUND(I656*H656,2)</f>
        <v>33200</v>
      </c>
      <c r="K656" s="126" t="s">
        <v>132</v>
      </c>
      <c r="L656" s="25"/>
      <c r="M656" s="130" t="s">
        <v>1</v>
      </c>
      <c r="N656" s="131" t="s">
        <v>39</v>
      </c>
      <c r="O656" s="132">
        <v>0</v>
      </c>
      <c r="P656" s="132">
        <f>O656*H656</f>
        <v>0</v>
      </c>
      <c r="Q656" s="132">
        <v>0</v>
      </c>
      <c r="R656" s="132">
        <f>Q656*H656</f>
        <v>0</v>
      </c>
      <c r="S656" s="132">
        <v>0</v>
      </c>
      <c r="T656" s="133">
        <f>S656*H656</f>
        <v>0</v>
      </c>
      <c r="AR656" s="134" t="s">
        <v>133</v>
      </c>
      <c r="AT656" s="134" t="s">
        <v>128</v>
      </c>
      <c r="AU656" s="134" t="s">
        <v>84</v>
      </c>
      <c r="AY656" s="13" t="s">
        <v>125</v>
      </c>
      <c r="BE656" s="135">
        <f>IF(N656="základní",J656,0)</f>
        <v>33200</v>
      </c>
      <c r="BF656" s="135">
        <f>IF(N656="snížená",J656,0)</f>
        <v>0</v>
      </c>
      <c r="BG656" s="135">
        <f>IF(N656="zákl. přenesená",J656,0)</f>
        <v>0</v>
      </c>
      <c r="BH656" s="135">
        <f>IF(N656="sníž. přenesená",J656,0)</f>
        <v>0</v>
      </c>
      <c r="BI656" s="135">
        <f>IF(N656="nulová",J656,0)</f>
        <v>0</v>
      </c>
      <c r="BJ656" s="13" t="s">
        <v>82</v>
      </c>
      <c r="BK656" s="135">
        <f>ROUND(I656*H656,2)</f>
        <v>33200</v>
      </c>
      <c r="BL656" s="13" t="s">
        <v>133</v>
      </c>
      <c r="BM656" s="134" t="s">
        <v>1086</v>
      </c>
    </row>
    <row r="657" spans="2:65" s="1" customFormat="1" ht="28.8">
      <c r="B657" s="25"/>
      <c r="D657" s="136" t="s">
        <v>134</v>
      </c>
      <c r="F657" s="137" t="s">
        <v>1087</v>
      </c>
      <c r="L657" s="25"/>
      <c r="M657" s="138"/>
      <c r="T657" s="49"/>
      <c r="AT657" s="13" t="s">
        <v>134</v>
      </c>
      <c r="AU657" s="13" t="s">
        <v>84</v>
      </c>
    </row>
    <row r="658" spans="2:65" s="1" customFormat="1" ht="19.2">
      <c r="B658" s="25"/>
      <c r="D658" s="136" t="s">
        <v>136</v>
      </c>
      <c r="F658" s="139" t="s">
        <v>1055</v>
      </c>
      <c r="L658" s="25"/>
      <c r="M658" s="138"/>
      <c r="T658" s="49"/>
      <c r="AT658" s="13" t="s">
        <v>136</v>
      </c>
      <c r="AU658" s="13" t="s">
        <v>84</v>
      </c>
    </row>
    <row r="659" spans="2:65" s="1" customFormat="1" ht="16.5" customHeight="1">
      <c r="B659" s="25"/>
      <c r="C659" s="124" t="s">
        <v>1088</v>
      </c>
      <c r="D659" s="124" t="s">
        <v>128</v>
      </c>
      <c r="E659" s="125" t="s">
        <v>1089</v>
      </c>
      <c r="F659" s="126" t="s">
        <v>1090</v>
      </c>
      <c r="G659" s="127" t="s">
        <v>1072</v>
      </c>
      <c r="H659" s="128">
        <v>50</v>
      </c>
      <c r="I659" s="129">
        <v>1950</v>
      </c>
      <c r="J659" s="129">
        <f>ROUND(I659*H659,2)</f>
        <v>97500</v>
      </c>
      <c r="K659" s="126" t="s">
        <v>132</v>
      </c>
      <c r="L659" s="25"/>
      <c r="M659" s="130" t="s">
        <v>1</v>
      </c>
      <c r="N659" s="131" t="s">
        <v>39</v>
      </c>
      <c r="O659" s="132">
        <v>0</v>
      </c>
      <c r="P659" s="132">
        <f>O659*H659</f>
        <v>0</v>
      </c>
      <c r="Q659" s="132">
        <v>0</v>
      </c>
      <c r="R659" s="132">
        <f>Q659*H659</f>
        <v>0</v>
      </c>
      <c r="S659" s="132">
        <v>0</v>
      </c>
      <c r="T659" s="133">
        <f>S659*H659</f>
        <v>0</v>
      </c>
      <c r="AR659" s="134" t="s">
        <v>133</v>
      </c>
      <c r="AT659" s="134" t="s">
        <v>128</v>
      </c>
      <c r="AU659" s="134" t="s">
        <v>84</v>
      </c>
      <c r="AY659" s="13" t="s">
        <v>125</v>
      </c>
      <c r="BE659" s="135">
        <f>IF(N659="základní",J659,0)</f>
        <v>97500</v>
      </c>
      <c r="BF659" s="135">
        <f>IF(N659="snížená",J659,0)</f>
        <v>0</v>
      </c>
      <c r="BG659" s="135">
        <f>IF(N659="zákl. přenesená",J659,0)</f>
        <v>0</v>
      </c>
      <c r="BH659" s="135">
        <f>IF(N659="sníž. přenesená",J659,0)</f>
        <v>0</v>
      </c>
      <c r="BI659" s="135">
        <f>IF(N659="nulová",J659,0)</f>
        <v>0</v>
      </c>
      <c r="BJ659" s="13" t="s">
        <v>82</v>
      </c>
      <c r="BK659" s="135">
        <f>ROUND(I659*H659,2)</f>
        <v>97500</v>
      </c>
      <c r="BL659" s="13" t="s">
        <v>133</v>
      </c>
      <c r="BM659" s="134" t="s">
        <v>1091</v>
      </c>
    </row>
    <row r="660" spans="2:65" s="1" customFormat="1" ht="28.8">
      <c r="B660" s="25"/>
      <c r="D660" s="136" t="s">
        <v>134</v>
      </c>
      <c r="F660" s="137" t="s">
        <v>1092</v>
      </c>
      <c r="L660" s="25"/>
      <c r="M660" s="138"/>
      <c r="T660" s="49"/>
      <c r="AT660" s="13" t="s">
        <v>134</v>
      </c>
      <c r="AU660" s="13" t="s">
        <v>84</v>
      </c>
    </row>
    <row r="661" spans="2:65" s="1" customFormat="1" ht="16.5" customHeight="1">
      <c r="B661" s="25"/>
      <c r="C661" s="124" t="s">
        <v>615</v>
      </c>
      <c r="D661" s="124" t="s">
        <v>128</v>
      </c>
      <c r="E661" s="125" t="s">
        <v>1093</v>
      </c>
      <c r="F661" s="126" t="s">
        <v>1094</v>
      </c>
      <c r="G661" s="127" t="s">
        <v>1072</v>
      </c>
      <c r="H661" s="128">
        <v>50</v>
      </c>
      <c r="I661" s="129">
        <v>1810</v>
      </c>
      <c r="J661" s="129">
        <f>ROUND(I661*H661,2)</f>
        <v>90500</v>
      </c>
      <c r="K661" s="126" t="s">
        <v>132</v>
      </c>
      <c r="L661" s="25"/>
      <c r="M661" s="130" t="s">
        <v>1</v>
      </c>
      <c r="N661" s="131" t="s">
        <v>39</v>
      </c>
      <c r="O661" s="132">
        <v>0</v>
      </c>
      <c r="P661" s="132">
        <f>O661*H661</f>
        <v>0</v>
      </c>
      <c r="Q661" s="132">
        <v>0</v>
      </c>
      <c r="R661" s="132">
        <f>Q661*H661</f>
        <v>0</v>
      </c>
      <c r="S661" s="132">
        <v>0</v>
      </c>
      <c r="T661" s="133">
        <f>S661*H661</f>
        <v>0</v>
      </c>
      <c r="AR661" s="134" t="s">
        <v>133</v>
      </c>
      <c r="AT661" s="134" t="s">
        <v>128</v>
      </c>
      <c r="AU661" s="134" t="s">
        <v>84</v>
      </c>
      <c r="AY661" s="13" t="s">
        <v>125</v>
      </c>
      <c r="BE661" s="135">
        <f>IF(N661="základní",J661,0)</f>
        <v>90500</v>
      </c>
      <c r="BF661" s="135">
        <f>IF(N661="snížená",J661,0)</f>
        <v>0</v>
      </c>
      <c r="BG661" s="135">
        <f>IF(N661="zákl. přenesená",J661,0)</f>
        <v>0</v>
      </c>
      <c r="BH661" s="135">
        <f>IF(N661="sníž. přenesená",J661,0)</f>
        <v>0</v>
      </c>
      <c r="BI661" s="135">
        <f>IF(N661="nulová",J661,0)</f>
        <v>0</v>
      </c>
      <c r="BJ661" s="13" t="s">
        <v>82</v>
      </c>
      <c r="BK661" s="135">
        <f>ROUND(I661*H661,2)</f>
        <v>90500</v>
      </c>
      <c r="BL661" s="13" t="s">
        <v>133</v>
      </c>
      <c r="BM661" s="134" t="s">
        <v>1095</v>
      </c>
    </row>
    <row r="662" spans="2:65" s="1" customFormat="1" ht="28.8">
      <c r="B662" s="25"/>
      <c r="D662" s="136" t="s">
        <v>134</v>
      </c>
      <c r="F662" s="137" t="s">
        <v>1096</v>
      </c>
      <c r="L662" s="25"/>
      <c r="M662" s="138"/>
      <c r="T662" s="49"/>
      <c r="AT662" s="13" t="s">
        <v>134</v>
      </c>
      <c r="AU662" s="13" t="s">
        <v>84</v>
      </c>
    </row>
    <row r="663" spans="2:65" s="1" customFormat="1" ht="16.5" customHeight="1">
      <c r="B663" s="25"/>
      <c r="C663" s="124" t="s">
        <v>1097</v>
      </c>
      <c r="D663" s="124" t="s">
        <v>128</v>
      </c>
      <c r="E663" s="125" t="s">
        <v>1098</v>
      </c>
      <c r="F663" s="126" t="s">
        <v>1099</v>
      </c>
      <c r="G663" s="127" t="s">
        <v>1072</v>
      </c>
      <c r="H663" s="128">
        <v>25</v>
      </c>
      <c r="I663" s="129">
        <v>8510</v>
      </c>
      <c r="J663" s="129">
        <f>ROUND(I663*H663,2)</f>
        <v>212750</v>
      </c>
      <c r="K663" s="126" t="s">
        <v>132</v>
      </c>
      <c r="L663" s="25"/>
      <c r="M663" s="130" t="s">
        <v>1</v>
      </c>
      <c r="N663" s="131" t="s">
        <v>39</v>
      </c>
      <c r="O663" s="132">
        <v>0</v>
      </c>
      <c r="P663" s="132">
        <f>O663*H663</f>
        <v>0</v>
      </c>
      <c r="Q663" s="132">
        <v>0</v>
      </c>
      <c r="R663" s="132">
        <f>Q663*H663</f>
        <v>0</v>
      </c>
      <c r="S663" s="132">
        <v>0</v>
      </c>
      <c r="T663" s="133">
        <f>S663*H663</f>
        <v>0</v>
      </c>
      <c r="AR663" s="134" t="s">
        <v>133</v>
      </c>
      <c r="AT663" s="134" t="s">
        <v>128</v>
      </c>
      <c r="AU663" s="134" t="s">
        <v>84</v>
      </c>
      <c r="AY663" s="13" t="s">
        <v>125</v>
      </c>
      <c r="BE663" s="135">
        <f>IF(N663="základní",J663,0)</f>
        <v>212750</v>
      </c>
      <c r="BF663" s="135">
        <f>IF(N663="snížená",J663,0)</f>
        <v>0</v>
      </c>
      <c r="BG663" s="135">
        <f>IF(N663="zákl. přenesená",J663,0)</f>
        <v>0</v>
      </c>
      <c r="BH663" s="135">
        <f>IF(N663="sníž. přenesená",J663,0)</f>
        <v>0</v>
      </c>
      <c r="BI663" s="135">
        <f>IF(N663="nulová",J663,0)</f>
        <v>0</v>
      </c>
      <c r="BJ663" s="13" t="s">
        <v>82</v>
      </c>
      <c r="BK663" s="135">
        <f>ROUND(I663*H663,2)</f>
        <v>212750</v>
      </c>
      <c r="BL663" s="13" t="s">
        <v>133</v>
      </c>
      <c r="BM663" s="134" t="s">
        <v>1100</v>
      </c>
    </row>
    <row r="664" spans="2:65" s="1" customFormat="1" ht="28.8">
      <c r="B664" s="25"/>
      <c r="D664" s="136" t="s">
        <v>134</v>
      </c>
      <c r="F664" s="137" t="s">
        <v>1101</v>
      </c>
      <c r="L664" s="25"/>
      <c r="M664" s="138"/>
      <c r="T664" s="49"/>
      <c r="AT664" s="13" t="s">
        <v>134</v>
      </c>
      <c r="AU664" s="13" t="s">
        <v>84</v>
      </c>
    </row>
    <row r="665" spans="2:65" s="1" customFormat="1" ht="16.5" customHeight="1">
      <c r="B665" s="25"/>
      <c r="C665" s="124" t="s">
        <v>619</v>
      </c>
      <c r="D665" s="124" t="s">
        <v>128</v>
      </c>
      <c r="E665" s="125" t="s">
        <v>1102</v>
      </c>
      <c r="F665" s="126" t="s">
        <v>1103</v>
      </c>
      <c r="G665" s="127" t="s">
        <v>1072</v>
      </c>
      <c r="H665" s="128">
        <v>25</v>
      </c>
      <c r="I665" s="129">
        <v>7940</v>
      </c>
      <c r="J665" s="129">
        <f>ROUND(I665*H665,2)</f>
        <v>198500</v>
      </c>
      <c r="K665" s="126" t="s">
        <v>132</v>
      </c>
      <c r="L665" s="25"/>
      <c r="M665" s="130" t="s">
        <v>1</v>
      </c>
      <c r="N665" s="131" t="s">
        <v>39</v>
      </c>
      <c r="O665" s="132">
        <v>0</v>
      </c>
      <c r="P665" s="132">
        <f>O665*H665</f>
        <v>0</v>
      </c>
      <c r="Q665" s="132">
        <v>0</v>
      </c>
      <c r="R665" s="132">
        <f>Q665*H665</f>
        <v>0</v>
      </c>
      <c r="S665" s="132">
        <v>0</v>
      </c>
      <c r="T665" s="133">
        <f>S665*H665</f>
        <v>0</v>
      </c>
      <c r="AR665" s="134" t="s">
        <v>133</v>
      </c>
      <c r="AT665" s="134" t="s">
        <v>128</v>
      </c>
      <c r="AU665" s="134" t="s">
        <v>84</v>
      </c>
      <c r="AY665" s="13" t="s">
        <v>125</v>
      </c>
      <c r="BE665" s="135">
        <f>IF(N665="základní",J665,0)</f>
        <v>198500</v>
      </c>
      <c r="BF665" s="135">
        <f>IF(N665="snížená",J665,0)</f>
        <v>0</v>
      </c>
      <c r="BG665" s="135">
        <f>IF(N665="zákl. přenesená",J665,0)</f>
        <v>0</v>
      </c>
      <c r="BH665" s="135">
        <f>IF(N665="sníž. přenesená",J665,0)</f>
        <v>0</v>
      </c>
      <c r="BI665" s="135">
        <f>IF(N665="nulová",J665,0)</f>
        <v>0</v>
      </c>
      <c r="BJ665" s="13" t="s">
        <v>82</v>
      </c>
      <c r="BK665" s="135">
        <f>ROUND(I665*H665,2)</f>
        <v>198500</v>
      </c>
      <c r="BL665" s="13" t="s">
        <v>133</v>
      </c>
      <c r="BM665" s="134" t="s">
        <v>1104</v>
      </c>
    </row>
    <row r="666" spans="2:65" s="1" customFormat="1" ht="28.8">
      <c r="B666" s="25"/>
      <c r="D666" s="136" t="s">
        <v>134</v>
      </c>
      <c r="F666" s="137" t="s">
        <v>1105</v>
      </c>
      <c r="L666" s="25"/>
      <c r="M666" s="138"/>
      <c r="T666" s="49"/>
      <c r="AT666" s="13" t="s">
        <v>134</v>
      </c>
      <c r="AU666" s="13" t="s">
        <v>84</v>
      </c>
    </row>
    <row r="667" spans="2:65" s="1" customFormat="1" ht="16.5" customHeight="1">
      <c r="B667" s="25"/>
      <c r="C667" s="124" t="s">
        <v>1106</v>
      </c>
      <c r="D667" s="124" t="s">
        <v>128</v>
      </c>
      <c r="E667" s="125" t="s">
        <v>1107</v>
      </c>
      <c r="F667" s="126" t="s">
        <v>1108</v>
      </c>
      <c r="G667" s="127" t="s">
        <v>1072</v>
      </c>
      <c r="H667" s="128">
        <v>10</v>
      </c>
      <c r="I667" s="129">
        <v>6750</v>
      </c>
      <c r="J667" s="129">
        <f>ROUND(I667*H667,2)</f>
        <v>67500</v>
      </c>
      <c r="K667" s="126" t="s">
        <v>132</v>
      </c>
      <c r="L667" s="25"/>
      <c r="M667" s="130" t="s">
        <v>1</v>
      </c>
      <c r="N667" s="131" t="s">
        <v>39</v>
      </c>
      <c r="O667" s="132">
        <v>0</v>
      </c>
      <c r="P667" s="132">
        <f>O667*H667</f>
        <v>0</v>
      </c>
      <c r="Q667" s="132">
        <v>0</v>
      </c>
      <c r="R667" s="132">
        <f>Q667*H667</f>
        <v>0</v>
      </c>
      <c r="S667" s="132">
        <v>0</v>
      </c>
      <c r="T667" s="133">
        <f>S667*H667</f>
        <v>0</v>
      </c>
      <c r="AR667" s="134" t="s">
        <v>133</v>
      </c>
      <c r="AT667" s="134" t="s">
        <v>128</v>
      </c>
      <c r="AU667" s="134" t="s">
        <v>84</v>
      </c>
      <c r="AY667" s="13" t="s">
        <v>125</v>
      </c>
      <c r="BE667" s="135">
        <f>IF(N667="základní",J667,0)</f>
        <v>67500</v>
      </c>
      <c r="BF667" s="135">
        <f>IF(N667="snížená",J667,0)</f>
        <v>0</v>
      </c>
      <c r="BG667" s="135">
        <f>IF(N667="zákl. přenesená",J667,0)</f>
        <v>0</v>
      </c>
      <c r="BH667" s="135">
        <f>IF(N667="sníž. přenesená",J667,0)</f>
        <v>0</v>
      </c>
      <c r="BI667" s="135">
        <f>IF(N667="nulová",J667,0)</f>
        <v>0</v>
      </c>
      <c r="BJ667" s="13" t="s">
        <v>82</v>
      </c>
      <c r="BK667" s="135">
        <f>ROUND(I667*H667,2)</f>
        <v>67500</v>
      </c>
      <c r="BL667" s="13" t="s">
        <v>133</v>
      </c>
      <c r="BM667" s="134" t="s">
        <v>1109</v>
      </c>
    </row>
    <row r="668" spans="2:65" s="1" customFormat="1" ht="38.4">
      <c r="B668" s="25"/>
      <c r="D668" s="136" t="s">
        <v>134</v>
      </c>
      <c r="F668" s="137" t="s">
        <v>1110</v>
      </c>
      <c r="L668" s="25"/>
      <c r="M668" s="138"/>
      <c r="T668" s="49"/>
      <c r="AT668" s="13" t="s">
        <v>134</v>
      </c>
      <c r="AU668" s="13" t="s">
        <v>84</v>
      </c>
    </row>
    <row r="669" spans="2:65" s="1" customFormat="1" ht="16.5" customHeight="1">
      <c r="B669" s="25"/>
      <c r="C669" s="124" t="s">
        <v>624</v>
      </c>
      <c r="D669" s="124" t="s">
        <v>128</v>
      </c>
      <c r="E669" s="125" t="s">
        <v>1111</v>
      </c>
      <c r="F669" s="126" t="s">
        <v>1112</v>
      </c>
      <c r="G669" s="127" t="s">
        <v>1072</v>
      </c>
      <c r="H669" s="128">
        <v>10</v>
      </c>
      <c r="I669" s="129">
        <v>6180</v>
      </c>
      <c r="J669" s="129">
        <f>ROUND(I669*H669,2)</f>
        <v>61800</v>
      </c>
      <c r="K669" s="126" t="s">
        <v>132</v>
      </c>
      <c r="L669" s="25"/>
      <c r="M669" s="130" t="s">
        <v>1</v>
      </c>
      <c r="N669" s="131" t="s">
        <v>39</v>
      </c>
      <c r="O669" s="132">
        <v>0</v>
      </c>
      <c r="P669" s="132">
        <f>O669*H669</f>
        <v>0</v>
      </c>
      <c r="Q669" s="132">
        <v>0</v>
      </c>
      <c r="R669" s="132">
        <f>Q669*H669</f>
        <v>0</v>
      </c>
      <c r="S669" s="132">
        <v>0</v>
      </c>
      <c r="T669" s="133">
        <f>S669*H669</f>
        <v>0</v>
      </c>
      <c r="AR669" s="134" t="s">
        <v>133</v>
      </c>
      <c r="AT669" s="134" t="s">
        <v>128</v>
      </c>
      <c r="AU669" s="134" t="s">
        <v>84</v>
      </c>
      <c r="AY669" s="13" t="s">
        <v>125</v>
      </c>
      <c r="BE669" s="135">
        <f>IF(N669="základní",J669,0)</f>
        <v>61800</v>
      </c>
      <c r="BF669" s="135">
        <f>IF(N669="snížená",J669,0)</f>
        <v>0</v>
      </c>
      <c r="BG669" s="135">
        <f>IF(N669="zákl. přenesená",J669,0)</f>
        <v>0</v>
      </c>
      <c r="BH669" s="135">
        <f>IF(N669="sníž. přenesená",J669,0)</f>
        <v>0</v>
      </c>
      <c r="BI669" s="135">
        <f>IF(N669="nulová",J669,0)</f>
        <v>0</v>
      </c>
      <c r="BJ669" s="13" t="s">
        <v>82</v>
      </c>
      <c r="BK669" s="135">
        <f>ROUND(I669*H669,2)</f>
        <v>61800</v>
      </c>
      <c r="BL669" s="13" t="s">
        <v>133</v>
      </c>
      <c r="BM669" s="134" t="s">
        <v>1113</v>
      </c>
    </row>
    <row r="670" spans="2:65" s="1" customFormat="1" ht="38.4">
      <c r="B670" s="25"/>
      <c r="D670" s="136" t="s">
        <v>134</v>
      </c>
      <c r="F670" s="137" t="s">
        <v>1114</v>
      </c>
      <c r="L670" s="25"/>
      <c r="M670" s="138"/>
      <c r="T670" s="49"/>
      <c r="AT670" s="13" t="s">
        <v>134</v>
      </c>
      <c r="AU670" s="13" t="s">
        <v>84</v>
      </c>
    </row>
    <row r="671" spans="2:65" s="1" customFormat="1" ht="16.5" customHeight="1">
      <c r="B671" s="25"/>
      <c r="C671" s="124" t="s">
        <v>1115</v>
      </c>
      <c r="D671" s="124" t="s">
        <v>128</v>
      </c>
      <c r="E671" s="125" t="s">
        <v>1116</v>
      </c>
      <c r="F671" s="126" t="s">
        <v>1117</v>
      </c>
      <c r="G671" s="127" t="s">
        <v>146</v>
      </c>
      <c r="H671" s="128">
        <v>80</v>
      </c>
      <c r="I671" s="129">
        <v>328</v>
      </c>
      <c r="J671" s="129">
        <f>ROUND(I671*H671,2)</f>
        <v>26240</v>
      </c>
      <c r="K671" s="126" t="s">
        <v>132</v>
      </c>
      <c r="L671" s="25"/>
      <c r="M671" s="130" t="s">
        <v>1</v>
      </c>
      <c r="N671" s="131" t="s">
        <v>39</v>
      </c>
      <c r="O671" s="132">
        <v>0</v>
      </c>
      <c r="P671" s="132">
        <f>O671*H671</f>
        <v>0</v>
      </c>
      <c r="Q671" s="132">
        <v>0</v>
      </c>
      <c r="R671" s="132">
        <f>Q671*H671</f>
        <v>0</v>
      </c>
      <c r="S671" s="132">
        <v>0</v>
      </c>
      <c r="T671" s="133">
        <f>S671*H671</f>
        <v>0</v>
      </c>
      <c r="AR671" s="134" t="s">
        <v>133</v>
      </c>
      <c r="AT671" s="134" t="s">
        <v>128</v>
      </c>
      <c r="AU671" s="134" t="s">
        <v>84</v>
      </c>
      <c r="AY671" s="13" t="s">
        <v>125</v>
      </c>
      <c r="BE671" s="135">
        <f>IF(N671="základní",J671,0)</f>
        <v>26240</v>
      </c>
      <c r="BF671" s="135">
        <f>IF(N671="snížená",J671,0)</f>
        <v>0</v>
      </c>
      <c r="BG671" s="135">
        <f>IF(N671="zákl. přenesená",J671,0)</f>
        <v>0</v>
      </c>
      <c r="BH671" s="135">
        <f>IF(N671="sníž. přenesená",J671,0)</f>
        <v>0</v>
      </c>
      <c r="BI671" s="135">
        <f>IF(N671="nulová",J671,0)</f>
        <v>0</v>
      </c>
      <c r="BJ671" s="13" t="s">
        <v>82</v>
      </c>
      <c r="BK671" s="135">
        <f>ROUND(I671*H671,2)</f>
        <v>26240</v>
      </c>
      <c r="BL671" s="13" t="s">
        <v>133</v>
      </c>
      <c r="BM671" s="134" t="s">
        <v>1118</v>
      </c>
    </row>
    <row r="672" spans="2:65" s="1" customFormat="1" ht="28.8">
      <c r="B672" s="25"/>
      <c r="D672" s="136" t="s">
        <v>134</v>
      </c>
      <c r="F672" s="137" t="s">
        <v>1119</v>
      </c>
      <c r="L672" s="25"/>
      <c r="M672" s="138"/>
      <c r="T672" s="49"/>
      <c r="AT672" s="13" t="s">
        <v>134</v>
      </c>
      <c r="AU672" s="13" t="s">
        <v>84</v>
      </c>
    </row>
    <row r="673" spans="2:65" s="1" customFormat="1" ht="19.2">
      <c r="B673" s="25"/>
      <c r="D673" s="136" t="s">
        <v>136</v>
      </c>
      <c r="F673" s="139" t="s">
        <v>1120</v>
      </c>
      <c r="L673" s="25"/>
      <c r="M673" s="138"/>
      <c r="T673" s="49"/>
      <c r="AT673" s="13" t="s">
        <v>136</v>
      </c>
      <c r="AU673" s="13" t="s">
        <v>84</v>
      </c>
    </row>
    <row r="674" spans="2:65" s="1" customFormat="1" ht="16.5" customHeight="1">
      <c r="B674" s="25"/>
      <c r="C674" s="124" t="s">
        <v>628</v>
      </c>
      <c r="D674" s="124" t="s">
        <v>128</v>
      </c>
      <c r="E674" s="125" t="s">
        <v>1121</v>
      </c>
      <c r="F674" s="126" t="s">
        <v>1122</v>
      </c>
      <c r="G674" s="127" t="s">
        <v>146</v>
      </c>
      <c r="H674" s="128">
        <v>80</v>
      </c>
      <c r="I674" s="129">
        <v>468</v>
      </c>
      <c r="J674" s="129">
        <f>ROUND(I674*H674,2)</f>
        <v>37440</v>
      </c>
      <c r="K674" s="126" t="s">
        <v>132</v>
      </c>
      <c r="L674" s="25"/>
      <c r="M674" s="130" t="s">
        <v>1</v>
      </c>
      <c r="N674" s="131" t="s">
        <v>39</v>
      </c>
      <c r="O674" s="132">
        <v>0</v>
      </c>
      <c r="P674" s="132">
        <f>O674*H674</f>
        <v>0</v>
      </c>
      <c r="Q674" s="132">
        <v>0</v>
      </c>
      <c r="R674" s="132">
        <f>Q674*H674</f>
        <v>0</v>
      </c>
      <c r="S674" s="132">
        <v>0</v>
      </c>
      <c r="T674" s="133">
        <f>S674*H674</f>
        <v>0</v>
      </c>
      <c r="AR674" s="134" t="s">
        <v>133</v>
      </c>
      <c r="AT674" s="134" t="s">
        <v>128</v>
      </c>
      <c r="AU674" s="134" t="s">
        <v>84</v>
      </c>
      <c r="AY674" s="13" t="s">
        <v>125</v>
      </c>
      <c r="BE674" s="135">
        <f>IF(N674="základní",J674,0)</f>
        <v>37440</v>
      </c>
      <c r="BF674" s="135">
        <f>IF(N674="snížená",J674,0)</f>
        <v>0</v>
      </c>
      <c r="BG674" s="135">
        <f>IF(N674="zákl. přenesená",J674,0)</f>
        <v>0</v>
      </c>
      <c r="BH674" s="135">
        <f>IF(N674="sníž. přenesená",J674,0)</f>
        <v>0</v>
      </c>
      <c r="BI674" s="135">
        <f>IF(N674="nulová",J674,0)</f>
        <v>0</v>
      </c>
      <c r="BJ674" s="13" t="s">
        <v>82</v>
      </c>
      <c r="BK674" s="135">
        <f>ROUND(I674*H674,2)</f>
        <v>37440</v>
      </c>
      <c r="BL674" s="13" t="s">
        <v>133</v>
      </c>
      <c r="BM674" s="134" t="s">
        <v>1123</v>
      </c>
    </row>
    <row r="675" spans="2:65" s="1" customFormat="1" ht="28.8">
      <c r="B675" s="25"/>
      <c r="D675" s="136" t="s">
        <v>134</v>
      </c>
      <c r="F675" s="137" t="s">
        <v>1124</v>
      </c>
      <c r="L675" s="25"/>
      <c r="M675" s="138"/>
      <c r="T675" s="49"/>
      <c r="AT675" s="13" t="s">
        <v>134</v>
      </c>
      <c r="AU675" s="13" t="s">
        <v>84</v>
      </c>
    </row>
    <row r="676" spans="2:65" s="1" customFormat="1" ht="19.2">
      <c r="B676" s="25"/>
      <c r="D676" s="136" t="s">
        <v>136</v>
      </c>
      <c r="F676" s="139" t="s">
        <v>1120</v>
      </c>
      <c r="L676" s="25"/>
      <c r="M676" s="138"/>
      <c r="T676" s="49"/>
      <c r="AT676" s="13" t="s">
        <v>136</v>
      </c>
      <c r="AU676" s="13" t="s">
        <v>84</v>
      </c>
    </row>
    <row r="677" spans="2:65" s="1" customFormat="1" ht="16.5" customHeight="1">
      <c r="B677" s="25"/>
      <c r="C677" s="124" t="s">
        <v>1125</v>
      </c>
      <c r="D677" s="124" t="s">
        <v>128</v>
      </c>
      <c r="E677" s="125" t="s">
        <v>1126</v>
      </c>
      <c r="F677" s="126" t="s">
        <v>1127</v>
      </c>
      <c r="G677" s="127" t="s">
        <v>146</v>
      </c>
      <c r="H677" s="128">
        <v>1600</v>
      </c>
      <c r="I677" s="129">
        <v>69.099999999999994</v>
      </c>
      <c r="J677" s="129">
        <f>ROUND(I677*H677,2)</f>
        <v>110560</v>
      </c>
      <c r="K677" s="126" t="s">
        <v>132</v>
      </c>
      <c r="L677" s="25"/>
      <c r="M677" s="130" t="s">
        <v>1</v>
      </c>
      <c r="N677" s="131" t="s">
        <v>39</v>
      </c>
      <c r="O677" s="132">
        <v>0</v>
      </c>
      <c r="P677" s="132">
        <f>O677*H677</f>
        <v>0</v>
      </c>
      <c r="Q677" s="132">
        <v>0</v>
      </c>
      <c r="R677" s="132">
        <f>Q677*H677</f>
        <v>0</v>
      </c>
      <c r="S677" s="132">
        <v>0</v>
      </c>
      <c r="T677" s="133">
        <f>S677*H677</f>
        <v>0</v>
      </c>
      <c r="AR677" s="134" t="s">
        <v>133</v>
      </c>
      <c r="AT677" s="134" t="s">
        <v>128</v>
      </c>
      <c r="AU677" s="134" t="s">
        <v>84</v>
      </c>
      <c r="AY677" s="13" t="s">
        <v>125</v>
      </c>
      <c r="BE677" s="135">
        <f>IF(N677="základní",J677,0)</f>
        <v>110560</v>
      </c>
      <c r="BF677" s="135">
        <f>IF(N677="snížená",J677,0)</f>
        <v>0</v>
      </c>
      <c r="BG677" s="135">
        <f>IF(N677="zákl. přenesená",J677,0)</f>
        <v>0</v>
      </c>
      <c r="BH677" s="135">
        <f>IF(N677="sníž. přenesená",J677,0)</f>
        <v>0</v>
      </c>
      <c r="BI677" s="135">
        <f>IF(N677="nulová",J677,0)</f>
        <v>0</v>
      </c>
      <c r="BJ677" s="13" t="s">
        <v>82</v>
      </c>
      <c r="BK677" s="135">
        <f>ROUND(I677*H677,2)</f>
        <v>110560</v>
      </c>
      <c r="BL677" s="13" t="s">
        <v>133</v>
      </c>
      <c r="BM677" s="134" t="s">
        <v>1128</v>
      </c>
    </row>
    <row r="678" spans="2:65" s="1" customFormat="1" ht="28.8">
      <c r="B678" s="25"/>
      <c r="D678" s="136" t="s">
        <v>134</v>
      </c>
      <c r="F678" s="137" t="s">
        <v>1129</v>
      </c>
      <c r="L678" s="25"/>
      <c r="M678" s="138"/>
      <c r="T678" s="49"/>
      <c r="AT678" s="13" t="s">
        <v>134</v>
      </c>
      <c r="AU678" s="13" t="s">
        <v>84</v>
      </c>
    </row>
    <row r="679" spans="2:65" s="1" customFormat="1" ht="16.5" customHeight="1">
      <c r="B679" s="25"/>
      <c r="C679" s="124" t="s">
        <v>633</v>
      </c>
      <c r="D679" s="124" t="s">
        <v>128</v>
      </c>
      <c r="E679" s="125" t="s">
        <v>1130</v>
      </c>
      <c r="F679" s="126" t="s">
        <v>1131</v>
      </c>
      <c r="G679" s="127" t="s">
        <v>651</v>
      </c>
      <c r="H679" s="128">
        <v>800</v>
      </c>
      <c r="I679" s="129">
        <v>105</v>
      </c>
      <c r="J679" s="129">
        <f>ROUND(I679*H679,2)</f>
        <v>84000</v>
      </c>
      <c r="K679" s="126" t="s">
        <v>132</v>
      </c>
      <c r="L679" s="25"/>
      <c r="M679" s="130" t="s">
        <v>1</v>
      </c>
      <c r="N679" s="131" t="s">
        <v>39</v>
      </c>
      <c r="O679" s="132">
        <v>0</v>
      </c>
      <c r="P679" s="132">
        <f>O679*H679</f>
        <v>0</v>
      </c>
      <c r="Q679" s="132">
        <v>0</v>
      </c>
      <c r="R679" s="132">
        <f>Q679*H679</f>
        <v>0</v>
      </c>
      <c r="S679" s="132">
        <v>0</v>
      </c>
      <c r="T679" s="133">
        <f>S679*H679</f>
        <v>0</v>
      </c>
      <c r="AR679" s="134" t="s">
        <v>133</v>
      </c>
      <c r="AT679" s="134" t="s">
        <v>128</v>
      </c>
      <c r="AU679" s="134" t="s">
        <v>84</v>
      </c>
      <c r="AY679" s="13" t="s">
        <v>125</v>
      </c>
      <c r="BE679" s="135">
        <f>IF(N679="základní",J679,0)</f>
        <v>84000</v>
      </c>
      <c r="BF679" s="135">
        <f>IF(N679="snížená",J679,0)</f>
        <v>0</v>
      </c>
      <c r="BG679" s="135">
        <f>IF(N679="zákl. přenesená",J679,0)</f>
        <v>0</v>
      </c>
      <c r="BH679" s="135">
        <f>IF(N679="sníž. přenesená",J679,0)</f>
        <v>0</v>
      </c>
      <c r="BI679" s="135">
        <f>IF(N679="nulová",J679,0)</f>
        <v>0</v>
      </c>
      <c r="BJ679" s="13" t="s">
        <v>82</v>
      </c>
      <c r="BK679" s="135">
        <f>ROUND(I679*H679,2)</f>
        <v>84000</v>
      </c>
      <c r="BL679" s="13" t="s">
        <v>133</v>
      </c>
      <c r="BM679" s="134" t="s">
        <v>1132</v>
      </c>
    </row>
    <row r="680" spans="2:65" s="1" customFormat="1" ht="28.8">
      <c r="B680" s="25"/>
      <c r="D680" s="136" t="s">
        <v>134</v>
      </c>
      <c r="F680" s="137" t="s">
        <v>1133</v>
      </c>
      <c r="L680" s="25"/>
      <c r="M680" s="138"/>
      <c r="T680" s="49"/>
      <c r="AT680" s="13" t="s">
        <v>134</v>
      </c>
      <c r="AU680" s="13" t="s">
        <v>84</v>
      </c>
    </row>
    <row r="681" spans="2:65" s="1" customFormat="1" ht="16.5" customHeight="1">
      <c r="B681" s="25"/>
      <c r="C681" s="124" t="s">
        <v>1134</v>
      </c>
      <c r="D681" s="124" t="s">
        <v>128</v>
      </c>
      <c r="E681" s="125" t="s">
        <v>1135</v>
      </c>
      <c r="F681" s="126" t="s">
        <v>1136</v>
      </c>
      <c r="G681" s="127" t="s">
        <v>651</v>
      </c>
      <c r="H681" s="128">
        <v>800</v>
      </c>
      <c r="I681" s="129">
        <v>154</v>
      </c>
      <c r="J681" s="129">
        <f>ROUND(I681*H681,2)</f>
        <v>123200</v>
      </c>
      <c r="K681" s="126" t="s">
        <v>132</v>
      </c>
      <c r="L681" s="25"/>
      <c r="M681" s="130" t="s">
        <v>1</v>
      </c>
      <c r="N681" s="131" t="s">
        <v>39</v>
      </c>
      <c r="O681" s="132">
        <v>0</v>
      </c>
      <c r="P681" s="132">
        <f>O681*H681</f>
        <v>0</v>
      </c>
      <c r="Q681" s="132">
        <v>0</v>
      </c>
      <c r="R681" s="132">
        <f>Q681*H681</f>
        <v>0</v>
      </c>
      <c r="S681" s="132">
        <v>0</v>
      </c>
      <c r="T681" s="133">
        <f>S681*H681</f>
        <v>0</v>
      </c>
      <c r="AR681" s="134" t="s">
        <v>133</v>
      </c>
      <c r="AT681" s="134" t="s">
        <v>128</v>
      </c>
      <c r="AU681" s="134" t="s">
        <v>84</v>
      </c>
      <c r="AY681" s="13" t="s">
        <v>125</v>
      </c>
      <c r="BE681" s="135">
        <f>IF(N681="základní",J681,0)</f>
        <v>123200</v>
      </c>
      <c r="BF681" s="135">
        <f>IF(N681="snížená",J681,0)</f>
        <v>0</v>
      </c>
      <c r="BG681" s="135">
        <f>IF(N681="zákl. přenesená",J681,0)</f>
        <v>0</v>
      </c>
      <c r="BH681" s="135">
        <f>IF(N681="sníž. přenesená",J681,0)</f>
        <v>0</v>
      </c>
      <c r="BI681" s="135">
        <f>IF(N681="nulová",J681,0)</f>
        <v>0</v>
      </c>
      <c r="BJ681" s="13" t="s">
        <v>82</v>
      </c>
      <c r="BK681" s="135">
        <f>ROUND(I681*H681,2)</f>
        <v>123200</v>
      </c>
      <c r="BL681" s="13" t="s">
        <v>133</v>
      </c>
      <c r="BM681" s="134" t="s">
        <v>1137</v>
      </c>
    </row>
    <row r="682" spans="2:65" s="1" customFormat="1" ht="28.8">
      <c r="B682" s="25"/>
      <c r="D682" s="136" t="s">
        <v>134</v>
      </c>
      <c r="F682" s="137" t="s">
        <v>1138</v>
      </c>
      <c r="L682" s="25"/>
      <c r="M682" s="138"/>
      <c r="T682" s="49"/>
      <c r="AT682" s="13" t="s">
        <v>134</v>
      </c>
      <c r="AU682" s="13" t="s">
        <v>84</v>
      </c>
    </row>
    <row r="683" spans="2:65" s="1" customFormat="1" ht="16.5" customHeight="1">
      <c r="B683" s="25"/>
      <c r="C683" s="124" t="s">
        <v>637</v>
      </c>
      <c r="D683" s="124" t="s">
        <v>128</v>
      </c>
      <c r="E683" s="125" t="s">
        <v>1139</v>
      </c>
      <c r="F683" s="126" t="s">
        <v>1140</v>
      </c>
      <c r="G683" s="127" t="s">
        <v>146</v>
      </c>
      <c r="H683" s="128">
        <v>800</v>
      </c>
      <c r="I683" s="129">
        <v>69.099999999999994</v>
      </c>
      <c r="J683" s="129">
        <f>ROUND(I683*H683,2)</f>
        <v>55280</v>
      </c>
      <c r="K683" s="126" t="s">
        <v>132</v>
      </c>
      <c r="L683" s="25"/>
      <c r="M683" s="130" t="s">
        <v>1</v>
      </c>
      <c r="N683" s="131" t="s">
        <v>39</v>
      </c>
      <c r="O683" s="132">
        <v>0</v>
      </c>
      <c r="P683" s="132">
        <f>O683*H683</f>
        <v>0</v>
      </c>
      <c r="Q683" s="132">
        <v>0</v>
      </c>
      <c r="R683" s="132">
        <f>Q683*H683</f>
        <v>0</v>
      </c>
      <c r="S683" s="132">
        <v>0</v>
      </c>
      <c r="T683" s="133">
        <f>S683*H683</f>
        <v>0</v>
      </c>
      <c r="AR683" s="134" t="s">
        <v>133</v>
      </c>
      <c r="AT683" s="134" t="s">
        <v>128</v>
      </c>
      <c r="AU683" s="134" t="s">
        <v>84</v>
      </c>
      <c r="AY683" s="13" t="s">
        <v>125</v>
      </c>
      <c r="BE683" s="135">
        <f>IF(N683="základní",J683,0)</f>
        <v>55280</v>
      </c>
      <c r="BF683" s="135">
        <f>IF(N683="snížená",J683,0)</f>
        <v>0</v>
      </c>
      <c r="BG683" s="135">
        <f>IF(N683="zákl. přenesená",J683,0)</f>
        <v>0</v>
      </c>
      <c r="BH683" s="135">
        <f>IF(N683="sníž. přenesená",J683,0)</f>
        <v>0</v>
      </c>
      <c r="BI683" s="135">
        <f>IF(N683="nulová",J683,0)</f>
        <v>0</v>
      </c>
      <c r="BJ683" s="13" t="s">
        <v>82</v>
      </c>
      <c r="BK683" s="135">
        <f>ROUND(I683*H683,2)</f>
        <v>55280</v>
      </c>
      <c r="BL683" s="13" t="s">
        <v>133</v>
      </c>
      <c r="BM683" s="134" t="s">
        <v>1141</v>
      </c>
    </row>
    <row r="684" spans="2:65" s="1" customFormat="1" ht="28.8">
      <c r="B684" s="25"/>
      <c r="D684" s="136" t="s">
        <v>134</v>
      </c>
      <c r="F684" s="137" t="s">
        <v>1142</v>
      </c>
      <c r="L684" s="25"/>
      <c r="M684" s="138"/>
      <c r="T684" s="49"/>
      <c r="AT684" s="13" t="s">
        <v>134</v>
      </c>
      <c r="AU684" s="13" t="s">
        <v>84</v>
      </c>
    </row>
    <row r="685" spans="2:65" s="1" customFormat="1" ht="16.5" customHeight="1">
      <c r="B685" s="25"/>
      <c r="C685" s="124" t="s">
        <v>1143</v>
      </c>
      <c r="D685" s="124" t="s">
        <v>128</v>
      </c>
      <c r="E685" s="125" t="s">
        <v>1144</v>
      </c>
      <c r="F685" s="126" t="s">
        <v>1145</v>
      </c>
      <c r="G685" s="127" t="s">
        <v>651</v>
      </c>
      <c r="H685" s="128">
        <v>250</v>
      </c>
      <c r="I685" s="129">
        <v>293</v>
      </c>
      <c r="J685" s="129">
        <f>ROUND(I685*H685,2)</f>
        <v>73250</v>
      </c>
      <c r="K685" s="126" t="s">
        <v>132</v>
      </c>
      <c r="L685" s="25"/>
      <c r="M685" s="130" t="s">
        <v>1</v>
      </c>
      <c r="N685" s="131" t="s">
        <v>39</v>
      </c>
      <c r="O685" s="132">
        <v>0</v>
      </c>
      <c r="P685" s="132">
        <f>O685*H685</f>
        <v>0</v>
      </c>
      <c r="Q685" s="132">
        <v>0</v>
      </c>
      <c r="R685" s="132">
        <f>Q685*H685</f>
        <v>0</v>
      </c>
      <c r="S685" s="132">
        <v>0</v>
      </c>
      <c r="T685" s="133">
        <f>S685*H685</f>
        <v>0</v>
      </c>
      <c r="AR685" s="134" t="s">
        <v>133</v>
      </c>
      <c r="AT685" s="134" t="s">
        <v>128</v>
      </c>
      <c r="AU685" s="134" t="s">
        <v>84</v>
      </c>
      <c r="AY685" s="13" t="s">
        <v>125</v>
      </c>
      <c r="BE685" s="135">
        <f>IF(N685="základní",J685,0)</f>
        <v>73250</v>
      </c>
      <c r="BF685" s="135">
        <f>IF(N685="snížená",J685,0)</f>
        <v>0</v>
      </c>
      <c r="BG685" s="135">
        <f>IF(N685="zákl. přenesená",J685,0)</f>
        <v>0</v>
      </c>
      <c r="BH685" s="135">
        <f>IF(N685="sníž. přenesená",J685,0)</f>
        <v>0</v>
      </c>
      <c r="BI685" s="135">
        <f>IF(N685="nulová",J685,0)</f>
        <v>0</v>
      </c>
      <c r="BJ685" s="13" t="s">
        <v>82</v>
      </c>
      <c r="BK685" s="135">
        <f>ROUND(I685*H685,2)</f>
        <v>73250</v>
      </c>
      <c r="BL685" s="13" t="s">
        <v>133</v>
      </c>
      <c r="BM685" s="134" t="s">
        <v>1146</v>
      </c>
    </row>
    <row r="686" spans="2:65" s="1" customFormat="1" ht="28.8">
      <c r="B686" s="25"/>
      <c r="D686" s="136" t="s">
        <v>134</v>
      </c>
      <c r="F686" s="137" t="s">
        <v>1147</v>
      </c>
      <c r="L686" s="25"/>
      <c r="M686" s="138"/>
      <c r="T686" s="49"/>
      <c r="AT686" s="13" t="s">
        <v>134</v>
      </c>
      <c r="AU686" s="13" t="s">
        <v>84</v>
      </c>
    </row>
    <row r="687" spans="2:65" s="1" customFormat="1" ht="21.75" customHeight="1">
      <c r="B687" s="25"/>
      <c r="C687" s="124" t="s">
        <v>642</v>
      </c>
      <c r="D687" s="124" t="s">
        <v>128</v>
      </c>
      <c r="E687" s="125" t="s">
        <v>1148</v>
      </c>
      <c r="F687" s="126" t="s">
        <v>1149</v>
      </c>
      <c r="G687" s="127" t="s">
        <v>651</v>
      </c>
      <c r="H687" s="128">
        <v>150</v>
      </c>
      <c r="I687" s="129">
        <v>447</v>
      </c>
      <c r="J687" s="129">
        <f>ROUND(I687*H687,2)</f>
        <v>67050</v>
      </c>
      <c r="K687" s="126" t="s">
        <v>132</v>
      </c>
      <c r="L687" s="25"/>
      <c r="M687" s="130" t="s">
        <v>1</v>
      </c>
      <c r="N687" s="131" t="s">
        <v>39</v>
      </c>
      <c r="O687" s="132">
        <v>0</v>
      </c>
      <c r="P687" s="132">
        <f>O687*H687</f>
        <v>0</v>
      </c>
      <c r="Q687" s="132">
        <v>0</v>
      </c>
      <c r="R687" s="132">
        <f>Q687*H687</f>
        <v>0</v>
      </c>
      <c r="S687" s="132">
        <v>0</v>
      </c>
      <c r="T687" s="133">
        <f>S687*H687</f>
        <v>0</v>
      </c>
      <c r="AR687" s="134" t="s">
        <v>133</v>
      </c>
      <c r="AT687" s="134" t="s">
        <v>128</v>
      </c>
      <c r="AU687" s="134" t="s">
        <v>84</v>
      </c>
      <c r="AY687" s="13" t="s">
        <v>125</v>
      </c>
      <c r="BE687" s="135">
        <f>IF(N687="základní",J687,0)</f>
        <v>67050</v>
      </c>
      <c r="BF687" s="135">
        <f>IF(N687="snížená",J687,0)</f>
        <v>0</v>
      </c>
      <c r="BG687" s="135">
        <f>IF(N687="zákl. přenesená",J687,0)</f>
        <v>0</v>
      </c>
      <c r="BH687" s="135">
        <f>IF(N687="sníž. přenesená",J687,0)</f>
        <v>0</v>
      </c>
      <c r="BI687" s="135">
        <f>IF(N687="nulová",J687,0)</f>
        <v>0</v>
      </c>
      <c r="BJ687" s="13" t="s">
        <v>82</v>
      </c>
      <c r="BK687" s="135">
        <f>ROUND(I687*H687,2)</f>
        <v>67050</v>
      </c>
      <c r="BL687" s="13" t="s">
        <v>133</v>
      </c>
      <c r="BM687" s="134" t="s">
        <v>1150</v>
      </c>
    </row>
    <row r="688" spans="2:65" s="1" customFormat="1" ht="28.8">
      <c r="B688" s="25"/>
      <c r="D688" s="136" t="s">
        <v>134</v>
      </c>
      <c r="F688" s="137" t="s">
        <v>1151</v>
      </c>
      <c r="L688" s="25"/>
      <c r="M688" s="138"/>
      <c r="T688" s="49"/>
      <c r="AT688" s="13" t="s">
        <v>134</v>
      </c>
      <c r="AU688" s="13" t="s">
        <v>84</v>
      </c>
    </row>
    <row r="689" spans="2:65" s="1" customFormat="1" ht="16.5" customHeight="1">
      <c r="B689" s="25"/>
      <c r="C689" s="124" t="s">
        <v>1152</v>
      </c>
      <c r="D689" s="124" t="s">
        <v>128</v>
      </c>
      <c r="E689" s="125" t="s">
        <v>1153</v>
      </c>
      <c r="F689" s="126" t="s">
        <v>1154</v>
      </c>
      <c r="G689" s="127" t="s">
        <v>146</v>
      </c>
      <c r="H689" s="128">
        <v>1500</v>
      </c>
      <c r="I689" s="129">
        <v>147</v>
      </c>
      <c r="J689" s="129">
        <f>ROUND(I689*H689,2)</f>
        <v>220500</v>
      </c>
      <c r="K689" s="126" t="s">
        <v>132</v>
      </c>
      <c r="L689" s="25"/>
      <c r="M689" s="130" t="s">
        <v>1</v>
      </c>
      <c r="N689" s="131" t="s">
        <v>39</v>
      </c>
      <c r="O689" s="132">
        <v>0</v>
      </c>
      <c r="P689" s="132">
        <f>O689*H689</f>
        <v>0</v>
      </c>
      <c r="Q689" s="132">
        <v>0</v>
      </c>
      <c r="R689" s="132">
        <f>Q689*H689</f>
        <v>0</v>
      </c>
      <c r="S689" s="132">
        <v>0</v>
      </c>
      <c r="T689" s="133">
        <f>S689*H689</f>
        <v>0</v>
      </c>
      <c r="AR689" s="134" t="s">
        <v>133</v>
      </c>
      <c r="AT689" s="134" t="s">
        <v>128</v>
      </c>
      <c r="AU689" s="134" t="s">
        <v>84</v>
      </c>
      <c r="AY689" s="13" t="s">
        <v>125</v>
      </c>
      <c r="BE689" s="135">
        <f>IF(N689="základní",J689,0)</f>
        <v>220500</v>
      </c>
      <c r="BF689" s="135">
        <f>IF(N689="snížená",J689,0)</f>
        <v>0</v>
      </c>
      <c r="BG689" s="135">
        <f>IF(N689="zákl. přenesená",J689,0)</f>
        <v>0</v>
      </c>
      <c r="BH689" s="135">
        <f>IF(N689="sníž. přenesená",J689,0)</f>
        <v>0</v>
      </c>
      <c r="BI689" s="135">
        <f>IF(N689="nulová",J689,0)</f>
        <v>0</v>
      </c>
      <c r="BJ689" s="13" t="s">
        <v>82</v>
      </c>
      <c r="BK689" s="135">
        <f>ROUND(I689*H689,2)</f>
        <v>220500</v>
      </c>
      <c r="BL689" s="13" t="s">
        <v>133</v>
      </c>
      <c r="BM689" s="134" t="s">
        <v>1155</v>
      </c>
    </row>
    <row r="690" spans="2:65" s="1" customFormat="1" ht="28.8">
      <c r="B690" s="25"/>
      <c r="D690" s="136" t="s">
        <v>134</v>
      </c>
      <c r="F690" s="137" t="s">
        <v>1156</v>
      </c>
      <c r="L690" s="25"/>
      <c r="M690" s="138"/>
      <c r="T690" s="49"/>
      <c r="AT690" s="13" t="s">
        <v>134</v>
      </c>
      <c r="AU690" s="13" t="s">
        <v>84</v>
      </c>
    </row>
    <row r="691" spans="2:65" s="1" customFormat="1" ht="16.5" customHeight="1">
      <c r="B691" s="25"/>
      <c r="C691" s="124" t="s">
        <v>646</v>
      </c>
      <c r="D691" s="124" t="s">
        <v>128</v>
      </c>
      <c r="E691" s="125" t="s">
        <v>1157</v>
      </c>
      <c r="F691" s="126" t="s">
        <v>1158</v>
      </c>
      <c r="G691" s="127" t="s">
        <v>146</v>
      </c>
      <c r="H691" s="128">
        <v>150</v>
      </c>
      <c r="I691" s="129">
        <v>258</v>
      </c>
      <c r="J691" s="129">
        <f>ROUND(I691*H691,2)</f>
        <v>38700</v>
      </c>
      <c r="K691" s="126" t="s">
        <v>132</v>
      </c>
      <c r="L691" s="25"/>
      <c r="M691" s="130" t="s">
        <v>1</v>
      </c>
      <c r="N691" s="131" t="s">
        <v>39</v>
      </c>
      <c r="O691" s="132">
        <v>0</v>
      </c>
      <c r="P691" s="132">
        <f>O691*H691</f>
        <v>0</v>
      </c>
      <c r="Q691" s="132">
        <v>0</v>
      </c>
      <c r="R691" s="132">
        <f>Q691*H691</f>
        <v>0</v>
      </c>
      <c r="S691" s="132">
        <v>0</v>
      </c>
      <c r="T691" s="133">
        <f>S691*H691</f>
        <v>0</v>
      </c>
      <c r="AR691" s="134" t="s">
        <v>133</v>
      </c>
      <c r="AT691" s="134" t="s">
        <v>128</v>
      </c>
      <c r="AU691" s="134" t="s">
        <v>84</v>
      </c>
      <c r="AY691" s="13" t="s">
        <v>125</v>
      </c>
      <c r="BE691" s="135">
        <f>IF(N691="základní",J691,0)</f>
        <v>38700</v>
      </c>
      <c r="BF691" s="135">
        <f>IF(N691="snížená",J691,0)</f>
        <v>0</v>
      </c>
      <c r="BG691" s="135">
        <f>IF(N691="zákl. přenesená",J691,0)</f>
        <v>0</v>
      </c>
      <c r="BH691" s="135">
        <f>IF(N691="sníž. přenesená",J691,0)</f>
        <v>0</v>
      </c>
      <c r="BI691" s="135">
        <f>IF(N691="nulová",J691,0)</f>
        <v>0</v>
      </c>
      <c r="BJ691" s="13" t="s">
        <v>82</v>
      </c>
      <c r="BK691" s="135">
        <f>ROUND(I691*H691,2)</f>
        <v>38700</v>
      </c>
      <c r="BL691" s="13" t="s">
        <v>133</v>
      </c>
      <c r="BM691" s="134" t="s">
        <v>1159</v>
      </c>
    </row>
    <row r="692" spans="2:65" s="1" customFormat="1" ht="28.8">
      <c r="B692" s="25"/>
      <c r="D692" s="136" t="s">
        <v>134</v>
      </c>
      <c r="F692" s="137" t="s">
        <v>1160</v>
      </c>
      <c r="L692" s="25"/>
      <c r="M692" s="138"/>
      <c r="T692" s="49"/>
      <c r="AT692" s="13" t="s">
        <v>134</v>
      </c>
      <c r="AU692" s="13" t="s">
        <v>84</v>
      </c>
    </row>
    <row r="693" spans="2:65" s="1" customFormat="1" ht="16.5" customHeight="1">
      <c r="B693" s="25"/>
      <c r="C693" s="124" t="s">
        <v>1161</v>
      </c>
      <c r="D693" s="124" t="s">
        <v>128</v>
      </c>
      <c r="E693" s="125" t="s">
        <v>1162</v>
      </c>
      <c r="F693" s="126" t="s">
        <v>1163</v>
      </c>
      <c r="G693" s="127" t="s">
        <v>146</v>
      </c>
      <c r="H693" s="128">
        <v>150</v>
      </c>
      <c r="I693" s="129">
        <v>97.8</v>
      </c>
      <c r="J693" s="129">
        <f>ROUND(I693*H693,2)</f>
        <v>14670</v>
      </c>
      <c r="K693" s="126" t="s">
        <v>132</v>
      </c>
      <c r="L693" s="25"/>
      <c r="M693" s="130" t="s">
        <v>1</v>
      </c>
      <c r="N693" s="131" t="s">
        <v>39</v>
      </c>
      <c r="O693" s="132">
        <v>0</v>
      </c>
      <c r="P693" s="132">
        <f>O693*H693</f>
        <v>0</v>
      </c>
      <c r="Q693" s="132">
        <v>0</v>
      </c>
      <c r="R693" s="132">
        <f>Q693*H693</f>
        <v>0</v>
      </c>
      <c r="S693" s="132">
        <v>0</v>
      </c>
      <c r="T693" s="133">
        <f>S693*H693</f>
        <v>0</v>
      </c>
      <c r="AR693" s="134" t="s">
        <v>133</v>
      </c>
      <c r="AT693" s="134" t="s">
        <v>128</v>
      </c>
      <c r="AU693" s="134" t="s">
        <v>84</v>
      </c>
      <c r="AY693" s="13" t="s">
        <v>125</v>
      </c>
      <c r="BE693" s="135">
        <f>IF(N693="základní",J693,0)</f>
        <v>14670</v>
      </c>
      <c r="BF693" s="135">
        <f>IF(N693="snížená",J693,0)</f>
        <v>0</v>
      </c>
      <c r="BG693" s="135">
        <f>IF(N693="zákl. přenesená",J693,0)</f>
        <v>0</v>
      </c>
      <c r="BH693" s="135">
        <f>IF(N693="sníž. přenesená",J693,0)</f>
        <v>0</v>
      </c>
      <c r="BI693" s="135">
        <f>IF(N693="nulová",J693,0)</f>
        <v>0</v>
      </c>
      <c r="BJ693" s="13" t="s">
        <v>82</v>
      </c>
      <c r="BK693" s="135">
        <f>ROUND(I693*H693,2)</f>
        <v>14670</v>
      </c>
      <c r="BL693" s="13" t="s">
        <v>133</v>
      </c>
      <c r="BM693" s="134" t="s">
        <v>1164</v>
      </c>
    </row>
    <row r="694" spans="2:65" s="1" customFormat="1" ht="28.8">
      <c r="B694" s="25"/>
      <c r="D694" s="136" t="s">
        <v>134</v>
      </c>
      <c r="F694" s="137" t="s">
        <v>1165</v>
      </c>
      <c r="L694" s="25"/>
      <c r="M694" s="138"/>
      <c r="T694" s="49"/>
      <c r="AT694" s="13" t="s">
        <v>134</v>
      </c>
      <c r="AU694" s="13" t="s">
        <v>84</v>
      </c>
    </row>
    <row r="695" spans="2:65" s="1" customFormat="1" ht="16.5" customHeight="1">
      <c r="B695" s="25"/>
      <c r="C695" s="124" t="s">
        <v>652</v>
      </c>
      <c r="D695" s="124" t="s">
        <v>128</v>
      </c>
      <c r="E695" s="125" t="s">
        <v>1166</v>
      </c>
      <c r="F695" s="126" t="s">
        <v>1167</v>
      </c>
      <c r="G695" s="127" t="s">
        <v>146</v>
      </c>
      <c r="H695" s="128">
        <v>150</v>
      </c>
      <c r="I695" s="129">
        <v>76.8</v>
      </c>
      <c r="J695" s="129">
        <f>ROUND(I695*H695,2)</f>
        <v>11520</v>
      </c>
      <c r="K695" s="126" t="s">
        <v>132</v>
      </c>
      <c r="L695" s="25"/>
      <c r="M695" s="130" t="s">
        <v>1</v>
      </c>
      <c r="N695" s="131" t="s">
        <v>39</v>
      </c>
      <c r="O695" s="132">
        <v>0</v>
      </c>
      <c r="P695" s="132">
        <f>O695*H695</f>
        <v>0</v>
      </c>
      <c r="Q695" s="132">
        <v>0</v>
      </c>
      <c r="R695" s="132">
        <f>Q695*H695</f>
        <v>0</v>
      </c>
      <c r="S695" s="132">
        <v>0</v>
      </c>
      <c r="T695" s="133">
        <f>S695*H695</f>
        <v>0</v>
      </c>
      <c r="AR695" s="134" t="s">
        <v>133</v>
      </c>
      <c r="AT695" s="134" t="s">
        <v>128</v>
      </c>
      <c r="AU695" s="134" t="s">
        <v>84</v>
      </c>
      <c r="AY695" s="13" t="s">
        <v>125</v>
      </c>
      <c r="BE695" s="135">
        <f>IF(N695="základní",J695,0)</f>
        <v>11520</v>
      </c>
      <c r="BF695" s="135">
        <f>IF(N695="snížená",J695,0)</f>
        <v>0</v>
      </c>
      <c r="BG695" s="135">
        <f>IF(N695="zákl. přenesená",J695,0)</f>
        <v>0</v>
      </c>
      <c r="BH695" s="135">
        <f>IF(N695="sníž. přenesená",J695,0)</f>
        <v>0</v>
      </c>
      <c r="BI695" s="135">
        <f>IF(N695="nulová",J695,0)</f>
        <v>0</v>
      </c>
      <c r="BJ695" s="13" t="s">
        <v>82</v>
      </c>
      <c r="BK695" s="135">
        <f>ROUND(I695*H695,2)</f>
        <v>11520</v>
      </c>
      <c r="BL695" s="13" t="s">
        <v>133</v>
      </c>
      <c r="BM695" s="134" t="s">
        <v>1168</v>
      </c>
    </row>
    <row r="696" spans="2:65" s="1" customFormat="1" ht="28.8">
      <c r="B696" s="25"/>
      <c r="D696" s="136" t="s">
        <v>134</v>
      </c>
      <c r="F696" s="137" t="s">
        <v>1169</v>
      </c>
      <c r="L696" s="25"/>
      <c r="M696" s="138"/>
      <c r="T696" s="49"/>
      <c r="AT696" s="13" t="s">
        <v>134</v>
      </c>
      <c r="AU696" s="13" t="s">
        <v>84</v>
      </c>
    </row>
    <row r="697" spans="2:65" s="1" customFormat="1" ht="16.5" customHeight="1">
      <c r="B697" s="25"/>
      <c r="C697" s="124" t="s">
        <v>1170</v>
      </c>
      <c r="D697" s="124" t="s">
        <v>128</v>
      </c>
      <c r="E697" s="125" t="s">
        <v>1171</v>
      </c>
      <c r="F697" s="126" t="s">
        <v>1172</v>
      </c>
      <c r="G697" s="127" t="s">
        <v>146</v>
      </c>
      <c r="H697" s="128">
        <v>150</v>
      </c>
      <c r="I697" s="129">
        <v>119</v>
      </c>
      <c r="J697" s="129">
        <f>ROUND(I697*H697,2)</f>
        <v>17850</v>
      </c>
      <c r="K697" s="126" t="s">
        <v>132</v>
      </c>
      <c r="L697" s="25"/>
      <c r="M697" s="130" t="s">
        <v>1</v>
      </c>
      <c r="N697" s="131" t="s">
        <v>39</v>
      </c>
      <c r="O697" s="132">
        <v>0</v>
      </c>
      <c r="P697" s="132">
        <f>O697*H697</f>
        <v>0</v>
      </c>
      <c r="Q697" s="132">
        <v>0</v>
      </c>
      <c r="R697" s="132">
        <f>Q697*H697</f>
        <v>0</v>
      </c>
      <c r="S697" s="132">
        <v>0</v>
      </c>
      <c r="T697" s="133">
        <f>S697*H697</f>
        <v>0</v>
      </c>
      <c r="AR697" s="134" t="s">
        <v>133</v>
      </c>
      <c r="AT697" s="134" t="s">
        <v>128</v>
      </c>
      <c r="AU697" s="134" t="s">
        <v>84</v>
      </c>
      <c r="AY697" s="13" t="s">
        <v>125</v>
      </c>
      <c r="BE697" s="135">
        <f>IF(N697="základní",J697,0)</f>
        <v>17850</v>
      </c>
      <c r="BF697" s="135">
        <f>IF(N697="snížená",J697,0)</f>
        <v>0</v>
      </c>
      <c r="BG697" s="135">
        <f>IF(N697="zákl. přenesená",J697,0)</f>
        <v>0</v>
      </c>
      <c r="BH697" s="135">
        <f>IF(N697="sníž. přenesená",J697,0)</f>
        <v>0</v>
      </c>
      <c r="BI697" s="135">
        <f>IF(N697="nulová",J697,0)</f>
        <v>0</v>
      </c>
      <c r="BJ697" s="13" t="s">
        <v>82</v>
      </c>
      <c r="BK697" s="135">
        <f>ROUND(I697*H697,2)</f>
        <v>17850</v>
      </c>
      <c r="BL697" s="13" t="s">
        <v>133</v>
      </c>
      <c r="BM697" s="134" t="s">
        <v>1173</v>
      </c>
    </row>
    <row r="698" spans="2:65" s="1" customFormat="1" ht="19.2">
      <c r="B698" s="25"/>
      <c r="D698" s="136" t="s">
        <v>134</v>
      </c>
      <c r="F698" s="137" t="s">
        <v>1174</v>
      </c>
      <c r="L698" s="25"/>
      <c r="M698" s="138"/>
      <c r="T698" s="49"/>
      <c r="AT698" s="13" t="s">
        <v>134</v>
      </c>
      <c r="AU698" s="13" t="s">
        <v>84</v>
      </c>
    </row>
    <row r="699" spans="2:65" s="1" customFormat="1" ht="16.5" customHeight="1">
      <c r="B699" s="25"/>
      <c r="C699" s="124" t="s">
        <v>656</v>
      </c>
      <c r="D699" s="124" t="s">
        <v>128</v>
      </c>
      <c r="E699" s="125" t="s">
        <v>1175</v>
      </c>
      <c r="F699" s="126" t="s">
        <v>1176</v>
      </c>
      <c r="G699" s="127" t="s">
        <v>146</v>
      </c>
      <c r="H699" s="128">
        <v>300</v>
      </c>
      <c r="I699" s="129">
        <v>105</v>
      </c>
      <c r="J699" s="129">
        <f>ROUND(I699*H699,2)</f>
        <v>31500</v>
      </c>
      <c r="K699" s="126" t="s">
        <v>132</v>
      </c>
      <c r="L699" s="25"/>
      <c r="M699" s="130" t="s">
        <v>1</v>
      </c>
      <c r="N699" s="131" t="s">
        <v>39</v>
      </c>
      <c r="O699" s="132">
        <v>0</v>
      </c>
      <c r="P699" s="132">
        <f>O699*H699</f>
        <v>0</v>
      </c>
      <c r="Q699" s="132">
        <v>0</v>
      </c>
      <c r="R699" s="132">
        <f>Q699*H699</f>
        <v>0</v>
      </c>
      <c r="S699" s="132">
        <v>0</v>
      </c>
      <c r="T699" s="133">
        <f>S699*H699</f>
        <v>0</v>
      </c>
      <c r="AR699" s="134" t="s">
        <v>133</v>
      </c>
      <c r="AT699" s="134" t="s">
        <v>128</v>
      </c>
      <c r="AU699" s="134" t="s">
        <v>84</v>
      </c>
      <c r="AY699" s="13" t="s">
        <v>125</v>
      </c>
      <c r="BE699" s="135">
        <f>IF(N699="základní",J699,0)</f>
        <v>31500</v>
      </c>
      <c r="BF699" s="135">
        <f>IF(N699="snížená",J699,0)</f>
        <v>0</v>
      </c>
      <c r="BG699" s="135">
        <f>IF(N699="zákl. přenesená",J699,0)</f>
        <v>0</v>
      </c>
      <c r="BH699" s="135">
        <f>IF(N699="sníž. přenesená",J699,0)</f>
        <v>0</v>
      </c>
      <c r="BI699" s="135">
        <f>IF(N699="nulová",J699,0)</f>
        <v>0</v>
      </c>
      <c r="BJ699" s="13" t="s">
        <v>82</v>
      </c>
      <c r="BK699" s="135">
        <f>ROUND(I699*H699,2)</f>
        <v>31500</v>
      </c>
      <c r="BL699" s="13" t="s">
        <v>133</v>
      </c>
      <c r="BM699" s="134" t="s">
        <v>1177</v>
      </c>
    </row>
    <row r="700" spans="2:65" s="1" customFormat="1" ht="28.8">
      <c r="B700" s="25"/>
      <c r="D700" s="136" t="s">
        <v>134</v>
      </c>
      <c r="F700" s="137" t="s">
        <v>1178</v>
      </c>
      <c r="L700" s="25"/>
      <c r="M700" s="138"/>
      <c r="T700" s="49"/>
      <c r="AT700" s="13" t="s">
        <v>134</v>
      </c>
      <c r="AU700" s="13" t="s">
        <v>84</v>
      </c>
    </row>
    <row r="701" spans="2:65" s="1" customFormat="1" ht="16.5" customHeight="1">
      <c r="B701" s="25"/>
      <c r="C701" s="124" t="s">
        <v>1179</v>
      </c>
      <c r="D701" s="124" t="s">
        <v>128</v>
      </c>
      <c r="E701" s="125" t="s">
        <v>1180</v>
      </c>
      <c r="F701" s="126" t="s">
        <v>1181</v>
      </c>
      <c r="G701" s="127" t="s">
        <v>146</v>
      </c>
      <c r="H701" s="128">
        <v>400</v>
      </c>
      <c r="I701" s="129">
        <v>62.9</v>
      </c>
      <c r="J701" s="129">
        <f>ROUND(I701*H701,2)</f>
        <v>25160</v>
      </c>
      <c r="K701" s="126" t="s">
        <v>132</v>
      </c>
      <c r="L701" s="25"/>
      <c r="M701" s="130" t="s">
        <v>1</v>
      </c>
      <c r="N701" s="131" t="s">
        <v>39</v>
      </c>
      <c r="O701" s="132">
        <v>0</v>
      </c>
      <c r="P701" s="132">
        <f>O701*H701</f>
        <v>0</v>
      </c>
      <c r="Q701" s="132">
        <v>0</v>
      </c>
      <c r="R701" s="132">
        <f>Q701*H701</f>
        <v>0</v>
      </c>
      <c r="S701" s="132">
        <v>0</v>
      </c>
      <c r="T701" s="133">
        <f>S701*H701</f>
        <v>0</v>
      </c>
      <c r="AR701" s="134" t="s">
        <v>133</v>
      </c>
      <c r="AT701" s="134" t="s">
        <v>128</v>
      </c>
      <c r="AU701" s="134" t="s">
        <v>84</v>
      </c>
      <c r="AY701" s="13" t="s">
        <v>125</v>
      </c>
      <c r="BE701" s="135">
        <f>IF(N701="základní",J701,0)</f>
        <v>25160</v>
      </c>
      <c r="BF701" s="135">
        <f>IF(N701="snížená",J701,0)</f>
        <v>0</v>
      </c>
      <c r="BG701" s="135">
        <f>IF(N701="zákl. přenesená",J701,0)</f>
        <v>0</v>
      </c>
      <c r="BH701" s="135">
        <f>IF(N701="sníž. přenesená",J701,0)</f>
        <v>0</v>
      </c>
      <c r="BI701" s="135">
        <f>IF(N701="nulová",J701,0)</f>
        <v>0</v>
      </c>
      <c r="BJ701" s="13" t="s">
        <v>82</v>
      </c>
      <c r="BK701" s="135">
        <f>ROUND(I701*H701,2)</f>
        <v>25160</v>
      </c>
      <c r="BL701" s="13" t="s">
        <v>133</v>
      </c>
      <c r="BM701" s="134" t="s">
        <v>1182</v>
      </c>
    </row>
    <row r="702" spans="2:65" s="1" customFormat="1" ht="28.8">
      <c r="B702" s="25"/>
      <c r="D702" s="136" t="s">
        <v>134</v>
      </c>
      <c r="F702" s="137" t="s">
        <v>1183</v>
      </c>
      <c r="L702" s="25"/>
      <c r="M702" s="138"/>
      <c r="T702" s="49"/>
      <c r="AT702" s="13" t="s">
        <v>134</v>
      </c>
      <c r="AU702" s="13" t="s">
        <v>84</v>
      </c>
    </row>
    <row r="703" spans="2:65" s="1" customFormat="1" ht="16.5" customHeight="1">
      <c r="B703" s="25"/>
      <c r="C703" s="124" t="s">
        <v>661</v>
      </c>
      <c r="D703" s="124" t="s">
        <v>128</v>
      </c>
      <c r="E703" s="125" t="s">
        <v>1184</v>
      </c>
      <c r="F703" s="126" t="s">
        <v>1185</v>
      </c>
      <c r="G703" s="127" t="s">
        <v>146</v>
      </c>
      <c r="H703" s="128">
        <v>400</v>
      </c>
      <c r="I703" s="129">
        <v>48.9</v>
      </c>
      <c r="J703" s="129">
        <f>ROUND(I703*H703,2)</f>
        <v>19560</v>
      </c>
      <c r="K703" s="126" t="s">
        <v>132</v>
      </c>
      <c r="L703" s="25"/>
      <c r="M703" s="130" t="s">
        <v>1</v>
      </c>
      <c r="N703" s="131" t="s">
        <v>39</v>
      </c>
      <c r="O703" s="132">
        <v>0</v>
      </c>
      <c r="P703" s="132">
        <f>O703*H703</f>
        <v>0</v>
      </c>
      <c r="Q703" s="132">
        <v>0</v>
      </c>
      <c r="R703" s="132">
        <f>Q703*H703</f>
        <v>0</v>
      </c>
      <c r="S703" s="132">
        <v>0</v>
      </c>
      <c r="T703" s="133">
        <f>S703*H703</f>
        <v>0</v>
      </c>
      <c r="AR703" s="134" t="s">
        <v>133</v>
      </c>
      <c r="AT703" s="134" t="s">
        <v>128</v>
      </c>
      <c r="AU703" s="134" t="s">
        <v>84</v>
      </c>
      <c r="AY703" s="13" t="s">
        <v>125</v>
      </c>
      <c r="BE703" s="135">
        <f>IF(N703="základní",J703,0)</f>
        <v>19560</v>
      </c>
      <c r="BF703" s="135">
        <f>IF(N703="snížená",J703,0)</f>
        <v>0</v>
      </c>
      <c r="BG703" s="135">
        <f>IF(N703="zákl. přenesená",J703,0)</f>
        <v>0</v>
      </c>
      <c r="BH703" s="135">
        <f>IF(N703="sníž. přenesená",J703,0)</f>
        <v>0</v>
      </c>
      <c r="BI703" s="135">
        <f>IF(N703="nulová",J703,0)</f>
        <v>0</v>
      </c>
      <c r="BJ703" s="13" t="s">
        <v>82</v>
      </c>
      <c r="BK703" s="135">
        <f>ROUND(I703*H703,2)</f>
        <v>19560</v>
      </c>
      <c r="BL703" s="13" t="s">
        <v>133</v>
      </c>
      <c r="BM703" s="134" t="s">
        <v>1186</v>
      </c>
    </row>
    <row r="704" spans="2:65" s="1" customFormat="1" ht="19.2">
      <c r="B704" s="25"/>
      <c r="D704" s="136" t="s">
        <v>134</v>
      </c>
      <c r="F704" s="137" t="s">
        <v>1187</v>
      </c>
      <c r="L704" s="25"/>
      <c r="M704" s="138"/>
      <c r="T704" s="49"/>
      <c r="AT704" s="13" t="s">
        <v>134</v>
      </c>
      <c r="AU704" s="13" t="s">
        <v>84</v>
      </c>
    </row>
    <row r="705" spans="2:65" s="1" customFormat="1" ht="16.5" customHeight="1">
      <c r="B705" s="25"/>
      <c r="C705" s="124" t="s">
        <v>1188</v>
      </c>
      <c r="D705" s="124" t="s">
        <v>128</v>
      </c>
      <c r="E705" s="125" t="s">
        <v>1189</v>
      </c>
      <c r="F705" s="126" t="s">
        <v>1190</v>
      </c>
      <c r="G705" s="127" t="s">
        <v>146</v>
      </c>
      <c r="H705" s="128">
        <v>400</v>
      </c>
      <c r="I705" s="129">
        <v>48.9</v>
      </c>
      <c r="J705" s="129">
        <f>ROUND(I705*H705,2)</f>
        <v>19560</v>
      </c>
      <c r="K705" s="126" t="s">
        <v>132</v>
      </c>
      <c r="L705" s="25"/>
      <c r="M705" s="130" t="s">
        <v>1</v>
      </c>
      <c r="N705" s="131" t="s">
        <v>39</v>
      </c>
      <c r="O705" s="132">
        <v>0</v>
      </c>
      <c r="P705" s="132">
        <f>O705*H705</f>
        <v>0</v>
      </c>
      <c r="Q705" s="132">
        <v>0</v>
      </c>
      <c r="R705" s="132">
        <f>Q705*H705</f>
        <v>0</v>
      </c>
      <c r="S705" s="132">
        <v>0</v>
      </c>
      <c r="T705" s="133">
        <f>S705*H705</f>
        <v>0</v>
      </c>
      <c r="AR705" s="134" t="s">
        <v>133</v>
      </c>
      <c r="AT705" s="134" t="s">
        <v>128</v>
      </c>
      <c r="AU705" s="134" t="s">
        <v>84</v>
      </c>
      <c r="AY705" s="13" t="s">
        <v>125</v>
      </c>
      <c r="BE705" s="135">
        <f>IF(N705="základní",J705,0)</f>
        <v>19560</v>
      </c>
      <c r="BF705" s="135">
        <f>IF(N705="snížená",J705,0)</f>
        <v>0</v>
      </c>
      <c r="BG705" s="135">
        <f>IF(N705="zákl. přenesená",J705,0)</f>
        <v>0</v>
      </c>
      <c r="BH705" s="135">
        <f>IF(N705="sníž. přenesená",J705,0)</f>
        <v>0</v>
      </c>
      <c r="BI705" s="135">
        <f>IF(N705="nulová",J705,0)</f>
        <v>0</v>
      </c>
      <c r="BJ705" s="13" t="s">
        <v>82</v>
      </c>
      <c r="BK705" s="135">
        <f>ROUND(I705*H705,2)</f>
        <v>19560</v>
      </c>
      <c r="BL705" s="13" t="s">
        <v>133</v>
      </c>
      <c r="BM705" s="134" t="s">
        <v>1191</v>
      </c>
    </row>
    <row r="706" spans="2:65" s="1" customFormat="1" ht="19.2">
      <c r="B706" s="25"/>
      <c r="D706" s="136" t="s">
        <v>134</v>
      </c>
      <c r="F706" s="137" t="s">
        <v>1192</v>
      </c>
      <c r="L706" s="25"/>
      <c r="M706" s="138"/>
      <c r="T706" s="49"/>
      <c r="AT706" s="13" t="s">
        <v>134</v>
      </c>
      <c r="AU706" s="13" t="s">
        <v>84</v>
      </c>
    </row>
    <row r="707" spans="2:65" s="1" customFormat="1" ht="16.5" customHeight="1">
      <c r="B707" s="25"/>
      <c r="C707" s="124" t="s">
        <v>665</v>
      </c>
      <c r="D707" s="124" t="s">
        <v>128</v>
      </c>
      <c r="E707" s="125" t="s">
        <v>1193</v>
      </c>
      <c r="F707" s="126" t="s">
        <v>1194</v>
      </c>
      <c r="G707" s="127" t="s">
        <v>146</v>
      </c>
      <c r="H707" s="128">
        <v>400</v>
      </c>
      <c r="I707" s="129">
        <v>48.9</v>
      </c>
      <c r="J707" s="129">
        <f>ROUND(I707*H707,2)</f>
        <v>19560</v>
      </c>
      <c r="K707" s="126" t="s">
        <v>132</v>
      </c>
      <c r="L707" s="25"/>
      <c r="M707" s="130" t="s">
        <v>1</v>
      </c>
      <c r="N707" s="131" t="s">
        <v>39</v>
      </c>
      <c r="O707" s="132">
        <v>0</v>
      </c>
      <c r="P707" s="132">
        <f>O707*H707</f>
        <v>0</v>
      </c>
      <c r="Q707" s="132">
        <v>0</v>
      </c>
      <c r="R707" s="132">
        <f>Q707*H707</f>
        <v>0</v>
      </c>
      <c r="S707" s="132">
        <v>0</v>
      </c>
      <c r="T707" s="133">
        <f>S707*H707</f>
        <v>0</v>
      </c>
      <c r="AR707" s="134" t="s">
        <v>133</v>
      </c>
      <c r="AT707" s="134" t="s">
        <v>128</v>
      </c>
      <c r="AU707" s="134" t="s">
        <v>84</v>
      </c>
      <c r="AY707" s="13" t="s">
        <v>125</v>
      </c>
      <c r="BE707" s="135">
        <f>IF(N707="základní",J707,0)</f>
        <v>19560</v>
      </c>
      <c r="BF707" s="135">
        <f>IF(N707="snížená",J707,0)</f>
        <v>0</v>
      </c>
      <c r="BG707" s="135">
        <f>IF(N707="zákl. přenesená",J707,0)</f>
        <v>0</v>
      </c>
      <c r="BH707" s="135">
        <f>IF(N707="sníž. přenesená",J707,0)</f>
        <v>0</v>
      </c>
      <c r="BI707" s="135">
        <f>IF(N707="nulová",J707,0)</f>
        <v>0</v>
      </c>
      <c r="BJ707" s="13" t="s">
        <v>82</v>
      </c>
      <c r="BK707" s="135">
        <f>ROUND(I707*H707,2)</f>
        <v>19560</v>
      </c>
      <c r="BL707" s="13" t="s">
        <v>133</v>
      </c>
      <c r="BM707" s="134" t="s">
        <v>1195</v>
      </c>
    </row>
    <row r="708" spans="2:65" s="1" customFormat="1" ht="28.8">
      <c r="B708" s="25"/>
      <c r="D708" s="136" t="s">
        <v>134</v>
      </c>
      <c r="F708" s="137" t="s">
        <v>1196</v>
      </c>
      <c r="L708" s="25"/>
      <c r="M708" s="138"/>
      <c r="T708" s="49"/>
      <c r="AT708" s="13" t="s">
        <v>134</v>
      </c>
      <c r="AU708" s="13" t="s">
        <v>84</v>
      </c>
    </row>
    <row r="709" spans="2:65" s="1" customFormat="1" ht="16.5" customHeight="1">
      <c r="B709" s="25"/>
      <c r="C709" s="124" t="s">
        <v>1197</v>
      </c>
      <c r="D709" s="124" t="s">
        <v>128</v>
      </c>
      <c r="E709" s="125" t="s">
        <v>1198</v>
      </c>
      <c r="F709" s="126" t="s">
        <v>1199</v>
      </c>
      <c r="G709" s="127" t="s">
        <v>146</v>
      </c>
      <c r="H709" s="128">
        <v>400</v>
      </c>
      <c r="I709" s="129">
        <v>48.9</v>
      </c>
      <c r="J709" s="129">
        <f>ROUND(I709*H709,2)</f>
        <v>19560</v>
      </c>
      <c r="K709" s="126" t="s">
        <v>132</v>
      </c>
      <c r="L709" s="25"/>
      <c r="M709" s="130" t="s">
        <v>1</v>
      </c>
      <c r="N709" s="131" t="s">
        <v>39</v>
      </c>
      <c r="O709" s="132">
        <v>0</v>
      </c>
      <c r="P709" s="132">
        <f>O709*H709</f>
        <v>0</v>
      </c>
      <c r="Q709" s="132">
        <v>0</v>
      </c>
      <c r="R709" s="132">
        <f>Q709*H709</f>
        <v>0</v>
      </c>
      <c r="S709" s="132">
        <v>0</v>
      </c>
      <c r="T709" s="133">
        <f>S709*H709</f>
        <v>0</v>
      </c>
      <c r="AR709" s="134" t="s">
        <v>133</v>
      </c>
      <c r="AT709" s="134" t="s">
        <v>128</v>
      </c>
      <c r="AU709" s="134" t="s">
        <v>84</v>
      </c>
      <c r="AY709" s="13" t="s">
        <v>125</v>
      </c>
      <c r="BE709" s="135">
        <f>IF(N709="základní",J709,0)</f>
        <v>19560</v>
      </c>
      <c r="BF709" s="135">
        <f>IF(N709="snížená",J709,0)</f>
        <v>0</v>
      </c>
      <c r="BG709" s="135">
        <f>IF(N709="zákl. přenesená",J709,0)</f>
        <v>0</v>
      </c>
      <c r="BH709" s="135">
        <f>IF(N709="sníž. přenesená",J709,0)</f>
        <v>0</v>
      </c>
      <c r="BI709" s="135">
        <f>IF(N709="nulová",J709,0)</f>
        <v>0</v>
      </c>
      <c r="BJ709" s="13" t="s">
        <v>82</v>
      </c>
      <c r="BK709" s="135">
        <f>ROUND(I709*H709,2)</f>
        <v>19560</v>
      </c>
      <c r="BL709" s="13" t="s">
        <v>133</v>
      </c>
      <c r="BM709" s="134" t="s">
        <v>1200</v>
      </c>
    </row>
    <row r="710" spans="2:65" s="1" customFormat="1" ht="28.8">
      <c r="B710" s="25"/>
      <c r="D710" s="136" t="s">
        <v>134</v>
      </c>
      <c r="F710" s="137" t="s">
        <v>1201</v>
      </c>
      <c r="L710" s="25"/>
      <c r="M710" s="138"/>
      <c r="T710" s="49"/>
      <c r="AT710" s="13" t="s">
        <v>134</v>
      </c>
      <c r="AU710" s="13" t="s">
        <v>84</v>
      </c>
    </row>
    <row r="711" spans="2:65" s="1" customFormat="1" ht="16.5" customHeight="1">
      <c r="B711" s="25"/>
      <c r="C711" s="124" t="s">
        <v>670</v>
      </c>
      <c r="D711" s="124" t="s">
        <v>128</v>
      </c>
      <c r="E711" s="125" t="s">
        <v>1202</v>
      </c>
      <c r="F711" s="126" t="s">
        <v>1203</v>
      </c>
      <c r="G711" s="127" t="s">
        <v>146</v>
      </c>
      <c r="H711" s="128">
        <v>400</v>
      </c>
      <c r="I711" s="129">
        <v>97.8</v>
      </c>
      <c r="J711" s="129">
        <f>ROUND(I711*H711,2)</f>
        <v>39120</v>
      </c>
      <c r="K711" s="126" t="s">
        <v>132</v>
      </c>
      <c r="L711" s="25"/>
      <c r="M711" s="130" t="s">
        <v>1</v>
      </c>
      <c r="N711" s="131" t="s">
        <v>39</v>
      </c>
      <c r="O711" s="132">
        <v>0</v>
      </c>
      <c r="P711" s="132">
        <f>O711*H711</f>
        <v>0</v>
      </c>
      <c r="Q711" s="132">
        <v>0</v>
      </c>
      <c r="R711" s="132">
        <f>Q711*H711</f>
        <v>0</v>
      </c>
      <c r="S711" s="132">
        <v>0</v>
      </c>
      <c r="T711" s="133">
        <f>S711*H711</f>
        <v>0</v>
      </c>
      <c r="AR711" s="134" t="s">
        <v>133</v>
      </c>
      <c r="AT711" s="134" t="s">
        <v>128</v>
      </c>
      <c r="AU711" s="134" t="s">
        <v>84</v>
      </c>
      <c r="AY711" s="13" t="s">
        <v>125</v>
      </c>
      <c r="BE711" s="135">
        <f>IF(N711="základní",J711,0)</f>
        <v>39120</v>
      </c>
      <c r="BF711" s="135">
        <f>IF(N711="snížená",J711,0)</f>
        <v>0</v>
      </c>
      <c r="BG711" s="135">
        <f>IF(N711="zákl. přenesená",J711,0)</f>
        <v>0</v>
      </c>
      <c r="BH711" s="135">
        <f>IF(N711="sníž. přenesená",J711,0)</f>
        <v>0</v>
      </c>
      <c r="BI711" s="135">
        <f>IF(N711="nulová",J711,0)</f>
        <v>0</v>
      </c>
      <c r="BJ711" s="13" t="s">
        <v>82</v>
      </c>
      <c r="BK711" s="135">
        <f>ROUND(I711*H711,2)</f>
        <v>39120</v>
      </c>
      <c r="BL711" s="13" t="s">
        <v>133</v>
      </c>
      <c r="BM711" s="134" t="s">
        <v>1204</v>
      </c>
    </row>
    <row r="712" spans="2:65" s="1" customFormat="1" ht="28.8">
      <c r="B712" s="25"/>
      <c r="D712" s="136" t="s">
        <v>134</v>
      </c>
      <c r="F712" s="137" t="s">
        <v>1205</v>
      </c>
      <c r="L712" s="25"/>
      <c r="M712" s="138"/>
      <c r="T712" s="49"/>
      <c r="AT712" s="13" t="s">
        <v>134</v>
      </c>
      <c r="AU712" s="13" t="s">
        <v>84</v>
      </c>
    </row>
    <row r="713" spans="2:65" s="1" customFormat="1" ht="16.5" customHeight="1">
      <c r="B713" s="25"/>
      <c r="C713" s="124" t="s">
        <v>1206</v>
      </c>
      <c r="D713" s="124" t="s">
        <v>128</v>
      </c>
      <c r="E713" s="125" t="s">
        <v>1207</v>
      </c>
      <c r="F713" s="126" t="s">
        <v>1208</v>
      </c>
      <c r="G713" s="127" t="s">
        <v>146</v>
      </c>
      <c r="H713" s="128">
        <v>400</v>
      </c>
      <c r="I713" s="129">
        <v>90.8</v>
      </c>
      <c r="J713" s="129">
        <f>ROUND(I713*H713,2)</f>
        <v>36320</v>
      </c>
      <c r="K713" s="126" t="s">
        <v>132</v>
      </c>
      <c r="L713" s="25"/>
      <c r="M713" s="130" t="s">
        <v>1</v>
      </c>
      <c r="N713" s="131" t="s">
        <v>39</v>
      </c>
      <c r="O713" s="132">
        <v>0</v>
      </c>
      <c r="P713" s="132">
        <f>O713*H713</f>
        <v>0</v>
      </c>
      <c r="Q713" s="132">
        <v>0</v>
      </c>
      <c r="R713" s="132">
        <f>Q713*H713</f>
        <v>0</v>
      </c>
      <c r="S713" s="132">
        <v>0</v>
      </c>
      <c r="T713" s="133">
        <f>S713*H713</f>
        <v>0</v>
      </c>
      <c r="AR713" s="134" t="s">
        <v>133</v>
      </c>
      <c r="AT713" s="134" t="s">
        <v>128</v>
      </c>
      <c r="AU713" s="134" t="s">
        <v>84</v>
      </c>
      <c r="AY713" s="13" t="s">
        <v>125</v>
      </c>
      <c r="BE713" s="135">
        <f>IF(N713="základní",J713,0)</f>
        <v>36320</v>
      </c>
      <c r="BF713" s="135">
        <f>IF(N713="snížená",J713,0)</f>
        <v>0</v>
      </c>
      <c r="BG713" s="135">
        <f>IF(N713="zákl. přenesená",J713,0)</f>
        <v>0</v>
      </c>
      <c r="BH713" s="135">
        <f>IF(N713="sníž. přenesená",J713,0)</f>
        <v>0</v>
      </c>
      <c r="BI713" s="135">
        <f>IF(N713="nulová",J713,0)</f>
        <v>0</v>
      </c>
      <c r="BJ713" s="13" t="s">
        <v>82</v>
      </c>
      <c r="BK713" s="135">
        <f>ROUND(I713*H713,2)</f>
        <v>36320</v>
      </c>
      <c r="BL713" s="13" t="s">
        <v>133</v>
      </c>
      <c r="BM713" s="134" t="s">
        <v>1209</v>
      </c>
    </row>
    <row r="714" spans="2:65" s="1" customFormat="1" ht="28.8">
      <c r="B714" s="25"/>
      <c r="D714" s="136" t="s">
        <v>134</v>
      </c>
      <c r="F714" s="137" t="s">
        <v>1210</v>
      </c>
      <c r="L714" s="25"/>
      <c r="M714" s="138"/>
      <c r="T714" s="49"/>
      <c r="AT714" s="13" t="s">
        <v>134</v>
      </c>
      <c r="AU714" s="13" t="s">
        <v>84</v>
      </c>
    </row>
    <row r="715" spans="2:65" s="1" customFormat="1" ht="16.5" customHeight="1">
      <c r="B715" s="25"/>
      <c r="C715" s="124" t="s">
        <v>674</v>
      </c>
      <c r="D715" s="124" t="s">
        <v>128</v>
      </c>
      <c r="E715" s="125" t="s">
        <v>1211</v>
      </c>
      <c r="F715" s="126" t="s">
        <v>1212</v>
      </c>
      <c r="G715" s="127" t="s">
        <v>146</v>
      </c>
      <c r="H715" s="128">
        <v>100</v>
      </c>
      <c r="I715" s="129">
        <v>83.8</v>
      </c>
      <c r="J715" s="129">
        <f>ROUND(I715*H715,2)</f>
        <v>8380</v>
      </c>
      <c r="K715" s="126" t="s">
        <v>132</v>
      </c>
      <c r="L715" s="25"/>
      <c r="M715" s="130" t="s">
        <v>1</v>
      </c>
      <c r="N715" s="131" t="s">
        <v>39</v>
      </c>
      <c r="O715" s="132">
        <v>0</v>
      </c>
      <c r="P715" s="132">
        <f>O715*H715</f>
        <v>0</v>
      </c>
      <c r="Q715" s="132">
        <v>0</v>
      </c>
      <c r="R715" s="132">
        <f>Q715*H715</f>
        <v>0</v>
      </c>
      <c r="S715" s="132">
        <v>0</v>
      </c>
      <c r="T715" s="133">
        <f>S715*H715</f>
        <v>0</v>
      </c>
      <c r="AR715" s="134" t="s">
        <v>133</v>
      </c>
      <c r="AT715" s="134" t="s">
        <v>128</v>
      </c>
      <c r="AU715" s="134" t="s">
        <v>84</v>
      </c>
      <c r="AY715" s="13" t="s">
        <v>125</v>
      </c>
      <c r="BE715" s="135">
        <f>IF(N715="základní",J715,0)</f>
        <v>8380</v>
      </c>
      <c r="BF715" s="135">
        <f>IF(N715="snížená",J715,0)</f>
        <v>0</v>
      </c>
      <c r="BG715" s="135">
        <f>IF(N715="zákl. přenesená",J715,0)</f>
        <v>0</v>
      </c>
      <c r="BH715" s="135">
        <f>IF(N715="sníž. přenesená",J715,0)</f>
        <v>0</v>
      </c>
      <c r="BI715" s="135">
        <f>IF(N715="nulová",J715,0)</f>
        <v>0</v>
      </c>
      <c r="BJ715" s="13" t="s">
        <v>82</v>
      </c>
      <c r="BK715" s="135">
        <f>ROUND(I715*H715,2)</f>
        <v>8380</v>
      </c>
      <c r="BL715" s="13" t="s">
        <v>133</v>
      </c>
      <c r="BM715" s="134" t="s">
        <v>1213</v>
      </c>
    </row>
    <row r="716" spans="2:65" s="1" customFormat="1" ht="28.8">
      <c r="B716" s="25"/>
      <c r="D716" s="136" t="s">
        <v>134</v>
      </c>
      <c r="F716" s="137" t="s">
        <v>1214</v>
      </c>
      <c r="L716" s="25"/>
      <c r="M716" s="138"/>
      <c r="T716" s="49"/>
      <c r="AT716" s="13" t="s">
        <v>134</v>
      </c>
      <c r="AU716" s="13" t="s">
        <v>84</v>
      </c>
    </row>
    <row r="717" spans="2:65" s="1" customFormat="1" ht="16.5" customHeight="1">
      <c r="B717" s="25"/>
      <c r="C717" s="124" t="s">
        <v>1215</v>
      </c>
      <c r="D717" s="124" t="s">
        <v>128</v>
      </c>
      <c r="E717" s="125" t="s">
        <v>1216</v>
      </c>
      <c r="F717" s="126" t="s">
        <v>1217</v>
      </c>
      <c r="G717" s="127" t="s">
        <v>146</v>
      </c>
      <c r="H717" s="128">
        <v>100</v>
      </c>
      <c r="I717" s="129">
        <v>105</v>
      </c>
      <c r="J717" s="129">
        <f>ROUND(I717*H717,2)</f>
        <v>10500</v>
      </c>
      <c r="K717" s="126" t="s">
        <v>132</v>
      </c>
      <c r="L717" s="25"/>
      <c r="M717" s="130" t="s">
        <v>1</v>
      </c>
      <c r="N717" s="131" t="s">
        <v>39</v>
      </c>
      <c r="O717" s="132">
        <v>0</v>
      </c>
      <c r="P717" s="132">
        <f>O717*H717</f>
        <v>0</v>
      </c>
      <c r="Q717" s="132">
        <v>0</v>
      </c>
      <c r="R717" s="132">
        <f>Q717*H717</f>
        <v>0</v>
      </c>
      <c r="S717" s="132">
        <v>0</v>
      </c>
      <c r="T717" s="133">
        <f>S717*H717</f>
        <v>0</v>
      </c>
      <c r="AR717" s="134" t="s">
        <v>133</v>
      </c>
      <c r="AT717" s="134" t="s">
        <v>128</v>
      </c>
      <c r="AU717" s="134" t="s">
        <v>84</v>
      </c>
      <c r="AY717" s="13" t="s">
        <v>125</v>
      </c>
      <c r="BE717" s="135">
        <f>IF(N717="základní",J717,0)</f>
        <v>10500</v>
      </c>
      <c r="BF717" s="135">
        <f>IF(N717="snížená",J717,0)</f>
        <v>0</v>
      </c>
      <c r="BG717" s="135">
        <f>IF(N717="zákl. přenesená",J717,0)</f>
        <v>0</v>
      </c>
      <c r="BH717" s="135">
        <f>IF(N717="sníž. přenesená",J717,0)</f>
        <v>0</v>
      </c>
      <c r="BI717" s="135">
        <f>IF(N717="nulová",J717,0)</f>
        <v>0</v>
      </c>
      <c r="BJ717" s="13" t="s">
        <v>82</v>
      </c>
      <c r="BK717" s="135">
        <f>ROUND(I717*H717,2)</f>
        <v>10500</v>
      </c>
      <c r="BL717" s="13" t="s">
        <v>133</v>
      </c>
      <c r="BM717" s="134" t="s">
        <v>1218</v>
      </c>
    </row>
    <row r="718" spans="2:65" s="1" customFormat="1" ht="28.8">
      <c r="B718" s="25"/>
      <c r="D718" s="136" t="s">
        <v>134</v>
      </c>
      <c r="F718" s="137" t="s">
        <v>1219</v>
      </c>
      <c r="L718" s="25"/>
      <c r="M718" s="138"/>
      <c r="T718" s="49"/>
      <c r="AT718" s="13" t="s">
        <v>134</v>
      </c>
      <c r="AU718" s="13" t="s">
        <v>84</v>
      </c>
    </row>
    <row r="719" spans="2:65" s="1" customFormat="1" ht="16.5" customHeight="1">
      <c r="B719" s="25"/>
      <c r="C719" s="124" t="s">
        <v>680</v>
      </c>
      <c r="D719" s="124" t="s">
        <v>128</v>
      </c>
      <c r="E719" s="125" t="s">
        <v>1220</v>
      </c>
      <c r="F719" s="126" t="s">
        <v>1221</v>
      </c>
      <c r="G719" s="127" t="s">
        <v>146</v>
      </c>
      <c r="H719" s="128">
        <v>100</v>
      </c>
      <c r="I719" s="129">
        <v>69.8</v>
      </c>
      <c r="J719" s="129">
        <f>ROUND(I719*H719,2)</f>
        <v>6980</v>
      </c>
      <c r="K719" s="126" t="s">
        <v>132</v>
      </c>
      <c r="L719" s="25"/>
      <c r="M719" s="130" t="s">
        <v>1</v>
      </c>
      <c r="N719" s="131" t="s">
        <v>39</v>
      </c>
      <c r="O719" s="132">
        <v>0</v>
      </c>
      <c r="P719" s="132">
        <f>O719*H719</f>
        <v>0</v>
      </c>
      <c r="Q719" s="132">
        <v>0</v>
      </c>
      <c r="R719" s="132">
        <f>Q719*H719</f>
        <v>0</v>
      </c>
      <c r="S719" s="132">
        <v>0</v>
      </c>
      <c r="T719" s="133">
        <f>S719*H719</f>
        <v>0</v>
      </c>
      <c r="AR719" s="134" t="s">
        <v>133</v>
      </c>
      <c r="AT719" s="134" t="s">
        <v>128</v>
      </c>
      <c r="AU719" s="134" t="s">
        <v>84</v>
      </c>
      <c r="AY719" s="13" t="s">
        <v>125</v>
      </c>
      <c r="BE719" s="135">
        <f>IF(N719="základní",J719,0)</f>
        <v>6980</v>
      </c>
      <c r="BF719" s="135">
        <f>IF(N719="snížená",J719,0)</f>
        <v>0</v>
      </c>
      <c r="BG719" s="135">
        <f>IF(N719="zákl. přenesená",J719,0)</f>
        <v>0</v>
      </c>
      <c r="BH719" s="135">
        <f>IF(N719="sníž. přenesená",J719,0)</f>
        <v>0</v>
      </c>
      <c r="BI719" s="135">
        <f>IF(N719="nulová",J719,0)</f>
        <v>0</v>
      </c>
      <c r="BJ719" s="13" t="s">
        <v>82</v>
      </c>
      <c r="BK719" s="135">
        <f>ROUND(I719*H719,2)</f>
        <v>6980</v>
      </c>
      <c r="BL719" s="13" t="s">
        <v>133</v>
      </c>
      <c r="BM719" s="134" t="s">
        <v>1222</v>
      </c>
    </row>
    <row r="720" spans="2:65" s="1" customFormat="1" ht="28.8">
      <c r="B720" s="25"/>
      <c r="D720" s="136" t="s">
        <v>134</v>
      </c>
      <c r="F720" s="137" t="s">
        <v>1223</v>
      </c>
      <c r="L720" s="25"/>
      <c r="M720" s="138"/>
      <c r="T720" s="49"/>
      <c r="AT720" s="13" t="s">
        <v>134</v>
      </c>
      <c r="AU720" s="13" t="s">
        <v>84</v>
      </c>
    </row>
    <row r="721" spans="2:65" s="1" customFormat="1" ht="16.5" customHeight="1">
      <c r="B721" s="25"/>
      <c r="C721" s="124" t="s">
        <v>1224</v>
      </c>
      <c r="D721" s="124" t="s">
        <v>128</v>
      </c>
      <c r="E721" s="125" t="s">
        <v>1225</v>
      </c>
      <c r="F721" s="126" t="s">
        <v>1226</v>
      </c>
      <c r="G721" s="127" t="s">
        <v>146</v>
      </c>
      <c r="H721" s="128">
        <v>800</v>
      </c>
      <c r="I721" s="129">
        <v>62.9</v>
      </c>
      <c r="J721" s="129">
        <f>ROUND(I721*H721,2)</f>
        <v>50320</v>
      </c>
      <c r="K721" s="126" t="s">
        <v>132</v>
      </c>
      <c r="L721" s="25"/>
      <c r="M721" s="130" t="s">
        <v>1</v>
      </c>
      <c r="N721" s="131" t="s">
        <v>39</v>
      </c>
      <c r="O721" s="132">
        <v>0</v>
      </c>
      <c r="P721" s="132">
        <f>O721*H721</f>
        <v>0</v>
      </c>
      <c r="Q721" s="132">
        <v>0</v>
      </c>
      <c r="R721" s="132">
        <f>Q721*H721</f>
        <v>0</v>
      </c>
      <c r="S721" s="132">
        <v>0</v>
      </c>
      <c r="T721" s="133">
        <f>S721*H721</f>
        <v>0</v>
      </c>
      <c r="AR721" s="134" t="s">
        <v>133</v>
      </c>
      <c r="AT721" s="134" t="s">
        <v>128</v>
      </c>
      <c r="AU721" s="134" t="s">
        <v>84</v>
      </c>
      <c r="AY721" s="13" t="s">
        <v>125</v>
      </c>
      <c r="BE721" s="135">
        <f>IF(N721="základní",J721,0)</f>
        <v>50320</v>
      </c>
      <c r="BF721" s="135">
        <f>IF(N721="snížená",J721,0)</f>
        <v>0</v>
      </c>
      <c r="BG721" s="135">
        <f>IF(N721="zákl. přenesená",J721,0)</f>
        <v>0</v>
      </c>
      <c r="BH721" s="135">
        <f>IF(N721="sníž. přenesená",J721,0)</f>
        <v>0</v>
      </c>
      <c r="BI721" s="135">
        <f>IF(N721="nulová",J721,0)</f>
        <v>0</v>
      </c>
      <c r="BJ721" s="13" t="s">
        <v>82</v>
      </c>
      <c r="BK721" s="135">
        <f>ROUND(I721*H721,2)</f>
        <v>50320</v>
      </c>
      <c r="BL721" s="13" t="s">
        <v>133</v>
      </c>
      <c r="BM721" s="134" t="s">
        <v>1227</v>
      </c>
    </row>
    <row r="722" spans="2:65" s="1" customFormat="1" ht="28.8">
      <c r="B722" s="25"/>
      <c r="D722" s="136" t="s">
        <v>134</v>
      </c>
      <c r="F722" s="137" t="s">
        <v>1228</v>
      </c>
      <c r="L722" s="25"/>
      <c r="M722" s="138"/>
      <c r="T722" s="49"/>
      <c r="AT722" s="13" t="s">
        <v>134</v>
      </c>
      <c r="AU722" s="13" t="s">
        <v>84</v>
      </c>
    </row>
    <row r="723" spans="2:65" s="1" customFormat="1" ht="16.5" customHeight="1">
      <c r="B723" s="25"/>
      <c r="C723" s="124" t="s">
        <v>684</v>
      </c>
      <c r="D723" s="124" t="s">
        <v>128</v>
      </c>
      <c r="E723" s="125" t="s">
        <v>1229</v>
      </c>
      <c r="F723" s="126" t="s">
        <v>1230</v>
      </c>
      <c r="G723" s="127" t="s">
        <v>146</v>
      </c>
      <c r="H723" s="128">
        <v>2000</v>
      </c>
      <c r="I723" s="129">
        <v>62.9</v>
      </c>
      <c r="J723" s="129">
        <f>ROUND(I723*H723,2)</f>
        <v>125800</v>
      </c>
      <c r="K723" s="126" t="s">
        <v>132</v>
      </c>
      <c r="L723" s="25"/>
      <c r="M723" s="130" t="s">
        <v>1</v>
      </c>
      <c r="N723" s="131" t="s">
        <v>39</v>
      </c>
      <c r="O723" s="132">
        <v>0</v>
      </c>
      <c r="P723" s="132">
        <f>O723*H723</f>
        <v>0</v>
      </c>
      <c r="Q723" s="132">
        <v>0</v>
      </c>
      <c r="R723" s="132">
        <f>Q723*H723</f>
        <v>0</v>
      </c>
      <c r="S723" s="132">
        <v>0</v>
      </c>
      <c r="T723" s="133">
        <f>S723*H723</f>
        <v>0</v>
      </c>
      <c r="AR723" s="134" t="s">
        <v>133</v>
      </c>
      <c r="AT723" s="134" t="s">
        <v>128</v>
      </c>
      <c r="AU723" s="134" t="s">
        <v>84</v>
      </c>
      <c r="AY723" s="13" t="s">
        <v>125</v>
      </c>
      <c r="BE723" s="135">
        <f>IF(N723="základní",J723,0)</f>
        <v>125800</v>
      </c>
      <c r="BF723" s="135">
        <f>IF(N723="snížená",J723,0)</f>
        <v>0</v>
      </c>
      <c r="BG723" s="135">
        <f>IF(N723="zákl. přenesená",J723,0)</f>
        <v>0</v>
      </c>
      <c r="BH723" s="135">
        <f>IF(N723="sníž. přenesená",J723,0)</f>
        <v>0</v>
      </c>
      <c r="BI723" s="135">
        <f>IF(N723="nulová",J723,0)</f>
        <v>0</v>
      </c>
      <c r="BJ723" s="13" t="s">
        <v>82</v>
      </c>
      <c r="BK723" s="135">
        <f>ROUND(I723*H723,2)</f>
        <v>125800</v>
      </c>
      <c r="BL723" s="13" t="s">
        <v>133</v>
      </c>
      <c r="BM723" s="134" t="s">
        <v>1231</v>
      </c>
    </row>
    <row r="724" spans="2:65" s="1" customFormat="1" ht="28.8">
      <c r="B724" s="25"/>
      <c r="D724" s="136" t="s">
        <v>134</v>
      </c>
      <c r="F724" s="137" t="s">
        <v>1232</v>
      </c>
      <c r="L724" s="25"/>
      <c r="M724" s="138"/>
      <c r="T724" s="49"/>
      <c r="AT724" s="13" t="s">
        <v>134</v>
      </c>
      <c r="AU724" s="13" t="s">
        <v>84</v>
      </c>
    </row>
    <row r="725" spans="2:65" s="1" customFormat="1" ht="16.5" customHeight="1">
      <c r="B725" s="25"/>
      <c r="C725" s="124" t="s">
        <v>1233</v>
      </c>
      <c r="D725" s="124" t="s">
        <v>128</v>
      </c>
      <c r="E725" s="125" t="s">
        <v>1234</v>
      </c>
      <c r="F725" s="126" t="s">
        <v>1235</v>
      </c>
      <c r="G725" s="127" t="s">
        <v>146</v>
      </c>
      <c r="H725" s="128">
        <v>2000</v>
      </c>
      <c r="I725" s="129">
        <v>90.8</v>
      </c>
      <c r="J725" s="129">
        <f>ROUND(I725*H725,2)</f>
        <v>181600</v>
      </c>
      <c r="K725" s="126" t="s">
        <v>132</v>
      </c>
      <c r="L725" s="25"/>
      <c r="M725" s="130" t="s">
        <v>1</v>
      </c>
      <c r="N725" s="131" t="s">
        <v>39</v>
      </c>
      <c r="O725" s="132">
        <v>0</v>
      </c>
      <c r="P725" s="132">
        <f>O725*H725</f>
        <v>0</v>
      </c>
      <c r="Q725" s="132">
        <v>0</v>
      </c>
      <c r="R725" s="132">
        <f>Q725*H725</f>
        <v>0</v>
      </c>
      <c r="S725" s="132">
        <v>0</v>
      </c>
      <c r="T725" s="133">
        <f>S725*H725</f>
        <v>0</v>
      </c>
      <c r="AR725" s="134" t="s">
        <v>133</v>
      </c>
      <c r="AT725" s="134" t="s">
        <v>128</v>
      </c>
      <c r="AU725" s="134" t="s">
        <v>84</v>
      </c>
      <c r="AY725" s="13" t="s">
        <v>125</v>
      </c>
      <c r="BE725" s="135">
        <f>IF(N725="základní",J725,0)</f>
        <v>181600</v>
      </c>
      <c r="BF725" s="135">
        <f>IF(N725="snížená",J725,0)</f>
        <v>0</v>
      </c>
      <c r="BG725" s="135">
        <f>IF(N725="zákl. přenesená",J725,0)</f>
        <v>0</v>
      </c>
      <c r="BH725" s="135">
        <f>IF(N725="sníž. přenesená",J725,0)</f>
        <v>0</v>
      </c>
      <c r="BI725" s="135">
        <f>IF(N725="nulová",J725,0)</f>
        <v>0</v>
      </c>
      <c r="BJ725" s="13" t="s">
        <v>82</v>
      </c>
      <c r="BK725" s="135">
        <f>ROUND(I725*H725,2)</f>
        <v>181600</v>
      </c>
      <c r="BL725" s="13" t="s">
        <v>133</v>
      </c>
      <c r="BM725" s="134" t="s">
        <v>1236</v>
      </c>
    </row>
    <row r="726" spans="2:65" s="1" customFormat="1" ht="19.2">
      <c r="B726" s="25"/>
      <c r="D726" s="136" t="s">
        <v>134</v>
      </c>
      <c r="F726" s="137" t="s">
        <v>1237</v>
      </c>
      <c r="L726" s="25"/>
      <c r="M726" s="138"/>
      <c r="T726" s="49"/>
      <c r="AT726" s="13" t="s">
        <v>134</v>
      </c>
      <c r="AU726" s="13" t="s">
        <v>84</v>
      </c>
    </row>
    <row r="727" spans="2:65" s="1" customFormat="1" ht="16.5" customHeight="1">
      <c r="B727" s="25"/>
      <c r="C727" s="124" t="s">
        <v>689</v>
      </c>
      <c r="D727" s="124" t="s">
        <v>128</v>
      </c>
      <c r="E727" s="125" t="s">
        <v>1238</v>
      </c>
      <c r="F727" s="126" t="s">
        <v>1239</v>
      </c>
      <c r="G727" s="127" t="s">
        <v>146</v>
      </c>
      <c r="H727" s="128">
        <v>500</v>
      </c>
      <c r="I727" s="129">
        <v>244</v>
      </c>
      <c r="J727" s="129">
        <f>ROUND(I727*H727,2)</f>
        <v>122000</v>
      </c>
      <c r="K727" s="126" t="s">
        <v>132</v>
      </c>
      <c r="L727" s="25"/>
      <c r="M727" s="130" t="s">
        <v>1</v>
      </c>
      <c r="N727" s="131" t="s">
        <v>39</v>
      </c>
      <c r="O727" s="132">
        <v>0</v>
      </c>
      <c r="P727" s="132">
        <f>O727*H727</f>
        <v>0</v>
      </c>
      <c r="Q727" s="132">
        <v>0</v>
      </c>
      <c r="R727" s="132">
        <f>Q727*H727</f>
        <v>0</v>
      </c>
      <c r="S727" s="132">
        <v>0</v>
      </c>
      <c r="T727" s="133">
        <f>S727*H727</f>
        <v>0</v>
      </c>
      <c r="AR727" s="134" t="s">
        <v>133</v>
      </c>
      <c r="AT727" s="134" t="s">
        <v>128</v>
      </c>
      <c r="AU727" s="134" t="s">
        <v>84</v>
      </c>
      <c r="AY727" s="13" t="s">
        <v>125</v>
      </c>
      <c r="BE727" s="135">
        <f>IF(N727="základní",J727,0)</f>
        <v>122000</v>
      </c>
      <c r="BF727" s="135">
        <f>IF(N727="snížená",J727,0)</f>
        <v>0</v>
      </c>
      <c r="BG727" s="135">
        <f>IF(N727="zákl. přenesená",J727,0)</f>
        <v>0</v>
      </c>
      <c r="BH727" s="135">
        <f>IF(N727="sníž. přenesená",J727,0)</f>
        <v>0</v>
      </c>
      <c r="BI727" s="135">
        <f>IF(N727="nulová",J727,0)</f>
        <v>0</v>
      </c>
      <c r="BJ727" s="13" t="s">
        <v>82</v>
      </c>
      <c r="BK727" s="135">
        <f>ROUND(I727*H727,2)</f>
        <v>122000</v>
      </c>
      <c r="BL727" s="13" t="s">
        <v>133</v>
      </c>
      <c r="BM727" s="134" t="s">
        <v>1240</v>
      </c>
    </row>
    <row r="728" spans="2:65" s="1" customFormat="1" ht="19.2">
      <c r="B728" s="25"/>
      <c r="D728" s="136" t="s">
        <v>134</v>
      </c>
      <c r="F728" s="137" t="s">
        <v>1241</v>
      </c>
      <c r="L728" s="25"/>
      <c r="M728" s="138"/>
      <c r="T728" s="49"/>
      <c r="AT728" s="13" t="s">
        <v>134</v>
      </c>
      <c r="AU728" s="13" t="s">
        <v>84</v>
      </c>
    </row>
    <row r="729" spans="2:65" s="1" customFormat="1" ht="16.5" customHeight="1">
      <c r="B729" s="25"/>
      <c r="C729" s="124" t="s">
        <v>1242</v>
      </c>
      <c r="D729" s="124" t="s">
        <v>128</v>
      </c>
      <c r="E729" s="125" t="s">
        <v>1243</v>
      </c>
      <c r="F729" s="126" t="s">
        <v>1244</v>
      </c>
      <c r="G729" s="127" t="s">
        <v>146</v>
      </c>
      <c r="H729" s="128">
        <v>500</v>
      </c>
      <c r="I729" s="129">
        <v>244</v>
      </c>
      <c r="J729" s="129">
        <f>ROUND(I729*H729,2)</f>
        <v>122000</v>
      </c>
      <c r="K729" s="126" t="s">
        <v>132</v>
      </c>
      <c r="L729" s="25"/>
      <c r="M729" s="130" t="s">
        <v>1</v>
      </c>
      <c r="N729" s="131" t="s">
        <v>39</v>
      </c>
      <c r="O729" s="132">
        <v>0</v>
      </c>
      <c r="P729" s="132">
        <f>O729*H729</f>
        <v>0</v>
      </c>
      <c r="Q729" s="132">
        <v>0</v>
      </c>
      <c r="R729" s="132">
        <f>Q729*H729</f>
        <v>0</v>
      </c>
      <c r="S729" s="132">
        <v>0</v>
      </c>
      <c r="T729" s="133">
        <f>S729*H729</f>
        <v>0</v>
      </c>
      <c r="AR729" s="134" t="s">
        <v>133</v>
      </c>
      <c r="AT729" s="134" t="s">
        <v>128</v>
      </c>
      <c r="AU729" s="134" t="s">
        <v>84</v>
      </c>
      <c r="AY729" s="13" t="s">
        <v>125</v>
      </c>
      <c r="BE729" s="135">
        <f>IF(N729="základní",J729,0)</f>
        <v>122000</v>
      </c>
      <c r="BF729" s="135">
        <f>IF(N729="snížená",J729,0)</f>
        <v>0</v>
      </c>
      <c r="BG729" s="135">
        <f>IF(N729="zákl. přenesená",J729,0)</f>
        <v>0</v>
      </c>
      <c r="BH729" s="135">
        <f>IF(N729="sníž. přenesená",J729,0)</f>
        <v>0</v>
      </c>
      <c r="BI729" s="135">
        <f>IF(N729="nulová",J729,0)</f>
        <v>0</v>
      </c>
      <c r="BJ729" s="13" t="s">
        <v>82</v>
      </c>
      <c r="BK729" s="135">
        <f>ROUND(I729*H729,2)</f>
        <v>122000</v>
      </c>
      <c r="BL729" s="13" t="s">
        <v>133</v>
      </c>
      <c r="BM729" s="134" t="s">
        <v>1245</v>
      </c>
    </row>
    <row r="730" spans="2:65" s="1" customFormat="1" ht="19.2">
      <c r="B730" s="25"/>
      <c r="D730" s="136" t="s">
        <v>134</v>
      </c>
      <c r="F730" s="137" t="s">
        <v>1246</v>
      </c>
      <c r="L730" s="25"/>
      <c r="M730" s="138"/>
      <c r="T730" s="49"/>
      <c r="AT730" s="13" t="s">
        <v>134</v>
      </c>
      <c r="AU730" s="13" t="s">
        <v>84</v>
      </c>
    </row>
    <row r="731" spans="2:65" s="1" customFormat="1" ht="16.5" customHeight="1">
      <c r="B731" s="25"/>
      <c r="C731" s="124" t="s">
        <v>693</v>
      </c>
      <c r="D731" s="124" t="s">
        <v>128</v>
      </c>
      <c r="E731" s="125" t="s">
        <v>1247</v>
      </c>
      <c r="F731" s="126" t="s">
        <v>1248</v>
      </c>
      <c r="G731" s="127" t="s">
        <v>146</v>
      </c>
      <c r="H731" s="128">
        <v>500</v>
      </c>
      <c r="I731" s="129">
        <v>23.7</v>
      </c>
      <c r="J731" s="129">
        <f>ROUND(I731*H731,2)</f>
        <v>11850</v>
      </c>
      <c r="K731" s="126" t="s">
        <v>132</v>
      </c>
      <c r="L731" s="25"/>
      <c r="M731" s="130" t="s">
        <v>1</v>
      </c>
      <c r="N731" s="131" t="s">
        <v>39</v>
      </c>
      <c r="O731" s="132">
        <v>0</v>
      </c>
      <c r="P731" s="132">
        <f>O731*H731</f>
        <v>0</v>
      </c>
      <c r="Q731" s="132">
        <v>0</v>
      </c>
      <c r="R731" s="132">
        <f>Q731*H731</f>
        <v>0</v>
      </c>
      <c r="S731" s="132">
        <v>0</v>
      </c>
      <c r="T731" s="133">
        <f>S731*H731</f>
        <v>0</v>
      </c>
      <c r="AR731" s="134" t="s">
        <v>133</v>
      </c>
      <c r="AT731" s="134" t="s">
        <v>128</v>
      </c>
      <c r="AU731" s="134" t="s">
        <v>84</v>
      </c>
      <c r="AY731" s="13" t="s">
        <v>125</v>
      </c>
      <c r="BE731" s="135">
        <f>IF(N731="základní",J731,0)</f>
        <v>11850</v>
      </c>
      <c r="BF731" s="135">
        <f>IF(N731="snížená",J731,0)</f>
        <v>0</v>
      </c>
      <c r="BG731" s="135">
        <f>IF(N731="zákl. přenesená",J731,0)</f>
        <v>0</v>
      </c>
      <c r="BH731" s="135">
        <f>IF(N731="sníž. přenesená",J731,0)</f>
        <v>0</v>
      </c>
      <c r="BI731" s="135">
        <f>IF(N731="nulová",J731,0)</f>
        <v>0</v>
      </c>
      <c r="BJ731" s="13" t="s">
        <v>82</v>
      </c>
      <c r="BK731" s="135">
        <f>ROUND(I731*H731,2)</f>
        <v>11850</v>
      </c>
      <c r="BL731" s="13" t="s">
        <v>133</v>
      </c>
      <c r="BM731" s="134" t="s">
        <v>1249</v>
      </c>
    </row>
    <row r="732" spans="2:65" s="1" customFormat="1" ht="19.2">
      <c r="B732" s="25"/>
      <c r="D732" s="136" t="s">
        <v>134</v>
      </c>
      <c r="F732" s="137" t="s">
        <v>1250</v>
      </c>
      <c r="L732" s="25"/>
      <c r="M732" s="138"/>
      <c r="T732" s="49"/>
      <c r="AT732" s="13" t="s">
        <v>134</v>
      </c>
      <c r="AU732" s="13" t="s">
        <v>84</v>
      </c>
    </row>
    <row r="733" spans="2:65" s="1" customFormat="1" ht="16.5" customHeight="1">
      <c r="B733" s="25"/>
      <c r="C733" s="124" t="s">
        <v>1251</v>
      </c>
      <c r="D733" s="124" t="s">
        <v>128</v>
      </c>
      <c r="E733" s="125" t="s">
        <v>1252</v>
      </c>
      <c r="F733" s="126" t="s">
        <v>1253</v>
      </c>
      <c r="G733" s="127" t="s">
        <v>146</v>
      </c>
      <c r="H733" s="128">
        <v>1000</v>
      </c>
      <c r="I733" s="129">
        <v>6.29</v>
      </c>
      <c r="J733" s="129">
        <f>ROUND(I733*H733,2)</f>
        <v>6290</v>
      </c>
      <c r="K733" s="126" t="s">
        <v>132</v>
      </c>
      <c r="L733" s="25"/>
      <c r="M733" s="130" t="s">
        <v>1</v>
      </c>
      <c r="N733" s="131" t="s">
        <v>39</v>
      </c>
      <c r="O733" s="132">
        <v>0</v>
      </c>
      <c r="P733" s="132">
        <f>O733*H733</f>
        <v>0</v>
      </c>
      <c r="Q733" s="132">
        <v>0</v>
      </c>
      <c r="R733" s="132">
        <f>Q733*H733</f>
        <v>0</v>
      </c>
      <c r="S733" s="132">
        <v>0</v>
      </c>
      <c r="T733" s="133">
        <f>S733*H733</f>
        <v>0</v>
      </c>
      <c r="AR733" s="134" t="s">
        <v>133</v>
      </c>
      <c r="AT733" s="134" t="s">
        <v>128</v>
      </c>
      <c r="AU733" s="134" t="s">
        <v>84</v>
      </c>
      <c r="AY733" s="13" t="s">
        <v>125</v>
      </c>
      <c r="BE733" s="135">
        <f>IF(N733="základní",J733,0)</f>
        <v>6290</v>
      </c>
      <c r="BF733" s="135">
        <f>IF(N733="snížená",J733,0)</f>
        <v>0</v>
      </c>
      <c r="BG733" s="135">
        <f>IF(N733="zákl. přenesená",J733,0)</f>
        <v>0</v>
      </c>
      <c r="BH733" s="135">
        <f>IF(N733="sníž. přenesená",J733,0)</f>
        <v>0</v>
      </c>
      <c r="BI733" s="135">
        <f>IF(N733="nulová",J733,0)</f>
        <v>0</v>
      </c>
      <c r="BJ733" s="13" t="s">
        <v>82</v>
      </c>
      <c r="BK733" s="135">
        <f>ROUND(I733*H733,2)</f>
        <v>6290</v>
      </c>
      <c r="BL733" s="13" t="s">
        <v>133</v>
      </c>
      <c r="BM733" s="134" t="s">
        <v>1254</v>
      </c>
    </row>
    <row r="734" spans="2:65" s="1" customFormat="1" ht="19.2">
      <c r="B734" s="25"/>
      <c r="D734" s="136" t="s">
        <v>134</v>
      </c>
      <c r="F734" s="137" t="s">
        <v>1255</v>
      </c>
      <c r="L734" s="25"/>
      <c r="M734" s="138"/>
      <c r="T734" s="49"/>
      <c r="AT734" s="13" t="s">
        <v>134</v>
      </c>
      <c r="AU734" s="13" t="s">
        <v>84</v>
      </c>
    </row>
    <row r="735" spans="2:65" s="1" customFormat="1" ht="19.2">
      <c r="B735" s="25"/>
      <c r="D735" s="136" t="s">
        <v>136</v>
      </c>
      <c r="F735" s="139" t="s">
        <v>1256</v>
      </c>
      <c r="L735" s="25"/>
      <c r="M735" s="138"/>
      <c r="T735" s="49"/>
      <c r="AT735" s="13" t="s">
        <v>136</v>
      </c>
      <c r="AU735" s="13" t="s">
        <v>84</v>
      </c>
    </row>
    <row r="736" spans="2:65" s="1" customFormat="1" ht="16.5" customHeight="1">
      <c r="B736" s="25"/>
      <c r="C736" s="124" t="s">
        <v>698</v>
      </c>
      <c r="D736" s="124" t="s">
        <v>128</v>
      </c>
      <c r="E736" s="125" t="s">
        <v>1257</v>
      </c>
      <c r="F736" s="126" t="s">
        <v>1258</v>
      </c>
      <c r="G736" s="127" t="s">
        <v>146</v>
      </c>
      <c r="H736" s="128">
        <v>1000</v>
      </c>
      <c r="I736" s="129">
        <v>6.29</v>
      </c>
      <c r="J736" s="129">
        <f>ROUND(I736*H736,2)</f>
        <v>6290</v>
      </c>
      <c r="K736" s="126" t="s">
        <v>132</v>
      </c>
      <c r="L736" s="25"/>
      <c r="M736" s="130" t="s">
        <v>1</v>
      </c>
      <c r="N736" s="131" t="s">
        <v>39</v>
      </c>
      <c r="O736" s="132">
        <v>0</v>
      </c>
      <c r="P736" s="132">
        <f>O736*H736</f>
        <v>0</v>
      </c>
      <c r="Q736" s="132">
        <v>0</v>
      </c>
      <c r="R736" s="132">
        <f>Q736*H736</f>
        <v>0</v>
      </c>
      <c r="S736" s="132">
        <v>0</v>
      </c>
      <c r="T736" s="133">
        <f>S736*H736</f>
        <v>0</v>
      </c>
      <c r="AR736" s="134" t="s">
        <v>133</v>
      </c>
      <c r="AT736" s="134" t="s">
        <v>128</v>
      </c>
      <c r="AU736" s="134" t="s">
        <v>84</v>
      </c>
      <c r="AY736" s="13" t="s">
        <v>125</v>
      </c>
      <c r="BE736" s="135">
        <f>IF(N736="základní",J736,0)</f>
        <v>6290</v>
      </c>
      <c r="BF736" s="135">
        <f>IF(N736="snížená",J736,0)</f>
        <v>0</v>
      </c>
      <c r="BG736" s="135">
        <f>IF(N736="zákl. přenesená",J736,0)</f>
        <v>0</v>
      </c>
      <c r="BH736" s="135">
        <f>IF(N736="sníž. přenesená",J736,0)</f>
        <v>0</v>
      </c>
      <c r="BI736" s="135">
        <f>IF(N736="nulová",J736,0)</f>
        <v>0</v>
      </c>
      <c r="BJ736" s="13" t="s">
        <v>82</v>
      </c>
      <c r="BK736" s="135">
        <f>ROUND(I736*H736,2)</f>
        <v>6290</v>
      </c>
      <c r="BL736" s="13" t="s">
        <v>133</v>
      </c>
      <c r="BM736" s="134" t="s">
        <v>1259</v>
      </c>
    </row>
    <row r="737" spans="2:65" s="1" customFormat="1" ht="19.2">
      <c r="B737" s="25"/>
      <c r="D737" s="136" t="s">
        <v>134</v>
      </c>
      <c r="F737" s="137" t="s">
        <v>1260</v>
      </c>
      <c r="L737" s="25"/>
      <c r="M737" s="138"/>
      <c r="T737" s="49"/>
      <c r="AT737" s="13" t="s">
        <v>134</v>
      </c>
      <c r="AU737" s="13" t="s">
        <v>84</v>
      </c>
    </row>
    <row r="738" spans="2:65" s="1" customFormat="1" ht="19.2">
      <c r="B738" s="25"/>
      <c r="D738" s="136" t="s">
        <v>136</v>
      </c>
      <c r="F738" s="139" t="s">
        <v>1261</v>
      </c>
      <c r="L738" s="25"/>
      <c r="M738" s="138"/>
      <c r="T738" s="49"/>
      <c r="AT738" s="13" t="s">
        <v>136</v>
      </c>
      <c r="AU738" s="13" t="s">
        <v>84</v>
      </c>
    </row>
    <row r="739" spans="2:65" s="1" customFormat="1" ht="16.5" customHeight="1">
      <c r="B739" s="25"/>
      <c r="C739" s="124" t="s">
        <v>1262</v>
      </c>
      <c r="D739" s="124" t="s">
        <v>128</v>
      </c>
      <c r="E739" s="125" t="s">
        <v>1263</v>
      </c>
      <c r="F739" s="126" t="s">
        <v>1264</v>
      </c>
      <c r="G739" s="127" t="s">
        <v>651</v>
      </c>
      <c r="H739" s="128">
        <v>150</v>
      </c>
      <c r="I739" s="129">
        <v>580</v>
      </c>
      <c r="J739" s="129">
        <f>ROUND(I739*H739,2)</f>
        <v>87000</v>
      </c>
      <c r="K739" s="126" t="s">
        <v>132</v>
      </c>
      <c r="L739" s="25"/>
      <c r="M739" s="130" t="s">
        <v>1</v>
      </c>
      <c r="N739" s="131" t="s">
        <v>39</v>
      </c>
      <c r="O739" s="132">
        <v>0</v>
      </c>
      <c r="P739" s="132">
        <f>O739*H739</f>
        <v>0</v>
      </c>
      <c r="Q739" s="132">
        <v>0</v>
      </c>
      <c r="R739" s="132">
        <f>Q739*H739</f>
        <v>0</v>
      </c>
      <c r="S739" s="132">
        <v>0</v>
      </c>
      <c r="T739" s="133">
        <f>S739*H739</f>
        <v>0</v>
      </c>
      <c r="AR739" s="134" t="s">
        <v>133</v>
      </c>
      <c r="AT739" s="134" t="s">
        <v>128</v>
      </c>
      <c r="AU739" s="134" t="s">
        <v>84</v>
      </c>
      <c r="AY739" s="13" t="s">
        <v>125</v>
      </c>
      <c r="BE739" s="135">
        <f>IF(N739="základní",J739,0)</f>
        <v>87000</v>
      </c>
      <c r="BF739" s="135">
        <f>IF(N739="snížená",J739,0)</f>
        <v>0</v>
      </c>
      <c r="BG739" s="135">
        <f>IF(N739="zákl. přenesená",J739,0)</f>
        <v>0</v>
      </c>
      <c r="BH739" s="135">
        <f>IF(N739="sníž. přenesená",J739,0)</f>
        <v>0</v>
      </c>
      <c r="BI739" s="135">
        <f>IF(N739="nulová",J739,0)</f>
        <v>0</v>
      </c>
      <c r="BJ739" s="13" t="s">
        <v>82</v>
      </c>
      <c r="BK739" s="135">
        <f>ROUND(I739*H739,2)</f>
        <v>87000</v>
      </c>
      <c r="BL739" s="13" t="s">
        <v>133</v>
      </c>
      <c r="BM739" s="134" t="s">
        <v>1265</v>
      </c>
    </row>
    <row r="740" spans="2:65" s="1" customFormat="1" ht="38.4">
      <c r="B740" s="25"/>
      <c r="D740" s="136" t="s">
        <v>134</v>
      </c>
      <c r="F740" s="137" t="s">
        <v>1266</v>
      </c>
      <c r="L740" s="25"/>
      <c r="M740" s="138"/>
      <c r="T740" s="49"/>
      <c r="AT740" s="13" t="s">
        <v>134</v>
      </c>
      <c r="AU740" s="13" t="s">
        <v>84</v>
      </c>
    </row>
    <row r="741" spans="2:65" s="1" customFormat="1" ht="16.5" customHeight="1">
      <c r="B741" s="25"/>
      <c r="C741" s="124" t="s">
        <v>702</v>
      </c>
      <c r="D741" s="124" t="s">
        <v>128</v>
      </c>
      <c r="E741" s="125" t="s">
        <v>1267</v>
      </c>
      <c r="F741" s="126" t="s">
        <v>1268</v>
      </c>
      <c r="G741" s="127" t="s">
        <v>651</v>
      </c>
      <c r="H741" s="128">
        <v>150</v>
      </c>
      <c r="I741" s="129">
        <v>454</v>
      </c>
      <c r="J741" s="129">
        <f>ROUND(I741*H741,2)</f>
        <v>68100</v>
      </c>
      <c r="K741" s="126" t="s">
        <v>132</v>
      </c>
      <c r="L741" s="25"/>
      <c r="M741" s="130" t="s">
        <v>1</v>
      </c>
      <c r="N741" s="131" t="s">
        <v>39</v>
      </c>
      <c r="O741" s="132">
        <v>0</v>
      </c>
      <c r="P741" s="132">
        <f>O741*H741</f>
        <v>0</v>
      </c>
      <c r="Q741" s="132">
        <v>0</v>
      </c>
      <c r="R741" s="132">
        <f>Q741*H741</f>
        <v>0</v>
      </c>
      <c r="S741" s="132">
        <v>0</v>
      </c>
      <c r="T741" s="133">
        <f>S741*H741</f>
        <v>0</v>
      </c>
      <c r="AR741" s="134" t="s">
        <v>133</v>
      </c>
      <c r="AT741" s="134" t="s">
        <v>128</v>
      </c>
      <c r="AU741" s="134" t="s">
        <v>84</v>
      </c>
      <c r="AY741" s="13" t="s">
        <v>125</v>
      </c>
      <c r="BE741" s="135">
        <f>IF(N741="základní",J741,0)</f>
        <v>68100</v>
      </c>
      <c r="BF741" s="135">
        <f>IF(N741="snížená",J741,0)</f>
        <v>0</v>
      </c>
      <c r="BG741" s="135">
        <f>IF(N741="zákl. přenesená",J741,0)</f>
        <v>0</v>
      </c>
      <c r="BH741" s="135">
        <f>IF(N741="sníž. přenesená",J741,0)</f>
        <v>0</v>
      </c>
      <c r="BI741" s="135">
        <f>IF(N741="nulová",J741,0)</f>
        <v>0</v>
      </c>
      <c r="BJ741" s="13" t="s">
        <v>82</v>
      </c>
      <c r="BK741" s="135">
        <f>ROUND(I741*H741,2)</f>
        <v>68100</v>
      </c>
      <c r="BL741" s="13" t="s">
        <v>133</v>
      </c>
      <c r="BM741" s="134" t="s">
        <v>1269</v>
      </c>
    </row>
    <row r="742" spans="2:65" s="1" customFormat="1" ht="28.8">
      <c r="B742" s="25"/>
      <c r="D742" s="136" t="s">
        <v>134</v>
      </c>
      <c r="F742" s="137" t="s">
        <v>1270</v>
      </c>
      <c r="L742" s="25"/>
      <c r="M742" s="138"/>
      <c r="T742" s="49"/>
      <c r="AT742" s="13" t="s">
        <v>134</v>
      </c>
      <c r="AU742" s="13" t="s">
        <v>84</v>
      </c>
    </row>
    <row r="743" spans="2:65" s="1" customFormat="1" ht="16.5" customHeight="1">
      <c r="B743" s="25"/>
      <c r="C743" s="124" t="s">
        <v>1271</v>
      </c>
      <c r="D743" s="124" t="s">
        <v>128</v>
      </c>
      <c r="E743" s="125" t="s">
        <v>1272</v>
      </c>
      <c r="F743" s="126" t="s">
        <v>1273</v>
      </c>
      <c r="G743" s="127" t="s">
        <v>651</v>
      </c>
      <c r="H743" s="128">
        <v>400</v>
      </c>
      <c r="I743" s="129">
        <v>140</v>
      </c>
      <c r="J743" s="129">
        <f>ROUND(I743*H743,2)</f>
        <v>56000</v>
      </c>
      <c r="K743" s="126" t="s">
        <v>132</v>
      </c>
      <c r="L743" s="25"/>
      <c r="M743" s="130" t="s">
        <v>1</v>
      </c>
      <c r="N743" s="131" t="s">
        <v>39</v>
      </c>
      <c r="O743" s="132">
        <v>0</v>
      </c>
      <c r="P743" s="132">
        <f>O743*H743</f>
        <v>0</v>
      </c>
      <c r="Q743" s="132">
        <v>0</v>
      </c>
      <c r="R743" s="132">
        <f>Q743*H743</f>
        <v>0</v>
      </c>
      <c r="S743" s="132">
        <v>0</v>
      </c>
      <c r="T743" s="133">
        <f>S743*H743</f>
        <v>0</v>
      </c>
      <c r="AR743" s="134" t="s">
        <v>133</v>
      </c>
      <c r="AT743" s="134" t="s">
        <v>128</v>
      </c>
      <c r="AU743" s="134" t="s">
        <v>84</v>
      </c>
      <c r="AY743" s="13" t="s">
        <v>125</v>
      </c>
      <c r="BE743" s="135">
        <f>IF(N743="základní",J743,0)</f>
        <v>56000</v>
      </c>
      <c r="BF743" s="135">
        <f>IF(N743="snížená",J743,0)</f>
        <v>0</v>
      </c>
      <c r="BG743" s="135">
        <f>IF(N743="zákl. přenesená",J743,0)</f>
        <v>0</v>
      </c>
      <c r="BH743" s="135">
        <f>IF(N743="sníž. přenesená",J743,0)</f>
        <v>0</v>
      </c>
      <c r="BI743" s="135">
        <f>IF(N743="nulová",J743,0)</f>
        <v>0</v>
      </c>
      <c r="BJ743" s="13" t="s">
        <v>82</v>
      </c>
      <c r="BK743" s="135">
        <f>ROUND(I743*H743,2)</f>
        <v>56000</v>
      </c>
      <c r="BL743" s="13" t="s">
        <v>133</v>
      </c>
      <c r="BM743" s="134" t="s">
        <v>1274</v>
      </c>
    </row>
    <row r="744" spans="2:65" s="1" customFormat="1" ht="28.8">
      <c r="B744" s="25"/>
      <c r="D744" s="136" t="s">
        <v>134</v>
      </c>
      <c r="F744" s="137" t="s">
        <v>1275</v>
      </c>
      <c r="L744" s="25"/>
      <c r="M744" s="138"/>
      <c r="T744" s="49"/>
      <c r="AT744" s="13" t="s">
        <v>134</v>
      </c>
      <c r="AU744" s="13" t="s">
        <v>84</v>
      </c>
    </row>
    <row r="745" spans="2:65" s="1" customFormat="1" ht="16.5" customHeight="1">
      <c r="B745" s="25"/>
      <c r="C745" s="124" t="s">
        <v>707</v>
      </c>
      <c r="D745" s="124" t="s">
        <v>128</v>
      </c>
      <c r="E745" s="125" t="s">
        <v>1276</v>
      </c>
      <c r="F745" s="126" t="s">
        <v>1277</v>
      </c>
      <c r="G745" s="127" t="s">
        <v>651</v>
      </c>
      <c r="H745" s="128">
        <v>400</v>
      </c>
      <c r="I745" s="129">
        <v>154</v>
      </c>
      <c r="J745" s="129">
        <f>ROUND(I745*H745,2)</f>
        <v>61600</v>
      </c>
      <c r="K745" s="126" t="s">
        <v>132</v>
      </c>
      <c r="L745" s="25"/>
      <c r="M745" s="130" t="s">
        <v>1</v>
      </c>
      <c r="N745" s="131" t="s">
        <v>39</v>
      </c>
      <c r="O745" s="132">
        <v>0</v>
      </c>
      <c r="P745" s="132">
        <f>O745*H745</f>
        <v>0</v>
      </c>
      <c r="Q745" s="132">
        <v>0</v>
      </c>
      <c r="R745" s="132">
        <f>Q745*H745</f>
        <v>0</v>
      </c>
      <c r="S745" s="132">
        <v>0</v>
      </c>
      <c r="T745" s="133">
        <f>S745*H745</f>
        <v>0</v>
      </c>
      <c r="AR745" s="134" t="s">
        <v>133</v>
      </c>
      <c r="AT745" s="134" t="s">
        <v>128</v>
      </c>
      <c r="AU745" s="134" t="s">
        <v>84</v>
      </c>
      <c r="AY745" s="13" t="s">
        <v>125</v>
      </c>
      <c r="BE745" s="135">
        <f>IF(N745="základní",J745,0)</f>
        <v>61600</v>
      </c>
      <c r="BF745" s="135">
        <f>IF(N745="snížená",J745,0)</f>
        <v>0</v>
      </c>
      <c r="BG745" s="135">
        <f>IF(N745="zákl. přenesená",J745,0)</f>
        <v>0</v>
      </c>
      <c r="BH745" s="135">
        <f>IF(N745="sníž. přenesená",J745,0)</f>
        <v>0</v>
      </c>
      <c r="BI745" s="135">
        <f>IF(N745="nulová",J745,0)</f>
        <v>0</v>
      </c>
      <c r="BJ745" s="13" t="s">
        <v>82</v>
      </c>
      <c r="BK745" s="135">
        <f>ROUND(I745*H745,2)</f>
        <v>61600</v>
      </c>
      <c r="BL745" s="13" t="s">
        <v>133</v>
      </c>
      <c r="BM745" s="134" t="s">
        <v>1278</v>
      </c>
    </row>
    <row r="746" spans="2:65" s="1" customFormat="1" ht="28.8">
      <c r="B746" s="25"/>
      <c r="D746" s="136" t="s">
        <v>134</v>
      </c>
      <c r="F746" s="137" t="s">
        <v>1279</v>
      </c>
      <c r="L746" s="25"/>
      <c r="M746" s="138"/>
      <c r="T746" s="49"/>
      <c r="AT746" s="13" t="s">
        <v>134</v>
      </c>
      <c r="AU746" s="13" t="s">
        <v>84</v>
      </c>
    </row>
    <row r="747" spans="2:65" s="1" customFormat="1" ht="16.5" customHeight="1">
      <c r="B747" s="25"/>
      <c r="C747" s="124" t="s">
        <v>1280</v>
      </c>
      <c r="D747" s="124" t="s">
        <v>128</v>
      </c>
      <c r="E747" s="125" t="s">
        <v>1281</v>
      </c>
      <c r="F747" s="126" t="s">
        <v>1282</v>
      </c>
      <c r="G747" s="127" t="s">
        <v>651</v>
      </c>
      <c r="H747" s="128">
        <v>150</v>
      </c>
      <c r="I747" s="129">
        <v>154</v>
      </c>
      <c r="J747" s="129">
        <f>ROUND(I747*H747,2)</f>
        <v>23100</v>
      </c>
      <c r="K747" s="126" t="s">
        <v>132</v>
      </c>
      <c r="L747" s="25"/>
      <c r="M747" s="130" t="s">
        <v>1</v>
      </c>
      <c r="N747" s="131" t="s">
        <v>39</v>
      </c>
      <c r="O747" s="132">
        <v>0</v>
      </c>
      <c r="P747" s="132">
        <f>O747*H747</f>
        <v>0</v>
      </c>
      <c r="Q747" s="132">
        <v>0</v>
      </c>
      <c r="R747" s="132">
        <f>Q747*H747</f>
        <v>0</v>
      </c>
      <c r="S747" s="132">
        <v>0</v>
      </c>
      <c r="T747" s="133">
        <f>S747*H747</f>
        <v>0</v>
      </c>
      <c r="AR747" s="134" t="s">
        <v>133</v>
      </c>
      <c r="AT747" s="134" t="s">
        <v>128</v>
      </c>
      <c r="AU747" s="134" t="s">
        <v>84</v>
      </c>
      <c r="AY747" s="13" t="s">
        <v>125</v>
      </c>
      <c r="BE747" s="135">
        <f>IF(N747="základní",J747,0)</f>
        <v>23100</v>
      </c>
      <c r="BF747" s="135">
        <f>IF(N747="snížená",J747,0)</f>
        <v>0</v>
      </c>
      <c r="BG747" s="135">
        <f>IF(N747="zákl. přenesená",J747,0)</f>
        <v>0</v>
      </c>
      <c r="BH747" s="135">
        <f>IF(N747="sníž. přenesená",J747,0)</f>
        <v>0</v>
      </c>
      <c r="BI747" s="135">
        <f>IF(N747="nulová",J747,0)</f>
        <v>0</v>
      </c>
      <c r="BJ747" s="13" t="s">
        <v>82</v>
      </c>
      <c r="BK747" s="135">
        <f>ROUND(I747*H747,2)</f>
        <v>23100</v>
      </c>
      <c r="BL747" s="13" t="s">
        <v>133</v>
      </c>
      <c r="BM747" s="134" t="s">
        <v>1283</v>
      </c>
    </row>
    <row r="748" spans="2:65" s="1" customFormat="1" ht="28.8">
      <c r="B748" s="25"/>
      <c r="D748" s="136" t="s">
        <v>134</v>
      </c>
      <c r="F748" s="137" t="s">
        <v>1284</v>
      </c>
      <c r="L748" s="25"/>
      <c r="M748" s="138"/>
      <c r="T748" s="49"/>
      <c r="AT748" s="13" t="s">
        <v>134</v>
      </c>
      <c r="AU748" s="13" t="s">
        <v>84</v>
      </c>
    </row>
    <row r="749" spans="2:65" s="1" customFormat="1" ht="16.5" customHeight="1">
      <c r="B749" s="25"/>
      <c r="C749" s="124" t="s">
        <v>711</v>
      </c>
      <c r="D749" s="124" t="s">
        <v>128</v>
      </c>
      <c r="E749" s="125" t="s">
        <v>1285</v>
      </c>
      <c r="F749" s="126" t="s">
        <v>1286</v>
      </c>
      <c r="G749" s="127" t="s">
        <v>651</v>
      </c>
      <c r="H749" s="128">
        <v>150</v>
      </c>
      <c r="I749" s="129">
        <v>90.8</v>
      </c>
      <c r="J749" s="129">
        <f>ROUND(I749*H749,2)</f>
        <v>13620</v>
      </c>
      <c r="K749" s="126" t="s">
        <v>132</v>
      </c>
      <c r="L749" s="25"/>
      <c r="M749" s="130" t="s">
        <v>1</v>
      </c>
      <c r="N749" s="131" t="s">
        <v>39</v>
      </c>
      <c r="O749" s="132">
        <v>0</v>
      </c>
      <c r="P749" s="132">
        <f>O749*H749</f>
        <v>0</v>
      </c>
      <c r="Q749" s="132">
        <v>0</v>
      </c>
      <c r="R749" s="132">
        <f>Q749*H749</f>
        <v>0</v>
      </c>
      <c r="S749" s="132">
        <v>0</v>
      </c>
      <c r="T749" s="133">
        <f>S749*H749</f>
        <v>0</v>
      </c>
      <c r="AR749" s="134" t="s">
        <v>133</v>
      </c>
      <c r="AT749" s="134" t="s">
        <v>128</v>
      </c>
      <c r="AU749" s="134" t="s">
        <v>84</v>
      </c>
      <c r="AY749" s="13" t="s">
        <v>125</v>
      </c>
      <c r="BE749" s="135">
        <f>IF(N749="základní",J749,0)</f>
        <v>13620</v>
      </c>
      <c r="BF749" s="135">
        <f>IF(N749="snížená",J749,0)</f>
        <v>0</v>
      </c>
      <c r="BG749" s="135">
        <f>IF(N749="zákl. přenesená",J749,0)</f>
        <v>0</v>
      </c>
      <c r="BH749" s="135">
        <f>IF(N749="sníž. přenesená",J749,0)</f>
        <v>0</v>
      </c>
      <c r="BI749" s="135">
        <f>IF(N749="nulová",J749,0)</f>
        <v>0</v>
      </c>
      <c r="BJ749" s="13" t="s">
        <v>82</v>
      </c>
      <c r="BK749" s="135">
        <f>ROUND(I749*H749,2)</f>
        <v>13620</v>
      </c>
      <c r="BL749" s="13" t="s">
        <v>133</v>
      </c>
      <c r="BM749" s="134" t="s">
        <v>1287</v>
      </c>
    </row>
    <row r="750" spans="2:65" s="1" customFormat="1" ht="28.8">
      <c r="B750" s="25"/>
      <c r="D750" s="136" t="s">
        <v>134</v>
      </c>
      <c r="F750" s="137" t="s">
        <v>1288</v>
      </c>
      <c r="L750" s="25"/>
      <c r="M750" s="138"/>
      <c r="T750" s="49"/>
      <c r="AT750" s="13" t="s">
        <v>134</v>
      </c>
      <c r="AU750" s="13" t="s">
        <v>84</v>
      </c>
    </row>
    <row r="751" spans="2:65" s="1" customFormat="1" ht="16.5" customHeight="1">
      <c r="B751" s="25"/>
      <c r="C751" s="124" t="s">
        <v>1289</v>
      </c>
      <c r="D751" s="124" t="s">
        <v>128</v>
      </c>
      <c r="E751" s="125" t="s">
        <v>1290</v>
      </c>
      <c r="F751" s="126" t="s">
        <v>1291</v>
      </c>
      <c r="G751" s="127" t="s">
        <v>146</v>
      </c>
      <c r="H751" s="128">
        <v>5000</v>
      </c>
      <c r="I751" s="129">
        <v>6.98</v>
      </c>
      <c r="J751" s="129">
        <f>ROUND(I751*H751,2)</f>
        <v>34900</v>
      </c>
      <c r="K751" s="126" t="s">
        <v>132</v>
      </c>
      <c r="L751" s="25"/>
      <c r="M751" s="130" t="s">
        <v>1</v>
      </c>
      <c r="N751" s="131" t="s">
        <v>39</v>
      </c>
      <c r="O751" s="132">
        <v>0</v>
      </c>
      <c r="P751" s="132">
        <f>O751*H751</f>
        <v>0</v>
      </c>
      <c r="Q751" s="132">
        <v>0</v>
      </c>
      <c r="R751" s="132">
        <f>Q751*H751</f>
        <v>0</v>
      </c>
      <c r="S751" s="132">
        <v>0</v>
      </c>
      <c r="T751" s="133">
        <f>S751*H751</f>
        <v>0</v>
      </c>
      <c r="AR751" s="134" t="s">
        <v>133</v>
      </c>
      <c r="AT751" s="134" t="s">
        <v>128</v>
      </c>
      <c r="AU751" s="134" t="s">
        <v>84</v>
      </c>
      <c r="AY751" s="13" t="s">
        <v>125</v>
      </c>
      <c r="BE751" s="135">
        <f>IF(N751="základní",J751,0)</f>
        <v>34900</v>
      </c>
      <c r="BF751" s="135">
        <f>IF(N751="snížená",J751,0)</f>
        <v>0</v>
      </c>
      <c r="BG751" s="135">
        <f>IF(N751="zákl. přenesená",J751,0)</f>
        <v>0</v>
      </c>
      <c r="BH751" s="135">
        <f>IF(N751="sníž. přenesená",J751,0)</f>
        <v>0</v>
      </c>
      <c r="BI751" s="135">
        <f>IF(N751="nulová",J751,0)</f>
        <v>0</v>
      </c>
      <c r="BJ751" s="13" t="s">
        <v>82</v>
      </c>
      <c r="BK751" s="135">
        <f>ROUND(I751*H751,2)</f>
        <v>34900</v>
      </c>
      <c r="BL751" s="13" t="s">
        <v>133</v>
      </c>
      <c r="BM751" s="134" t="s">
        <v>1292</v>
      </c>
    </row>
    <row r="752" spans="2:65" s="1" customFormat="1" ht="19.2">
      <c r="B752" s="25"/>
      <c r="D752" s="136" t="s">
        <v>134</v>
      </c>
      <c r="F752" s="137" t="s">
        <v>1293</v>
      </c>
      <c r="L752" s="25"/>
      <c r="M752" s="138"/>
      <c r="T752" s="49"/>
      <c r="AT752" s="13" t="s">
        <v>134</v>
      </c>
      <c r="AU752" s="13" t="s">
        <v>84</v>
      </c>
    </row>
    <row r="753" spans="2:65" s="1" customFormat="1" ht="16.5" customHeight="1">
      <c r="B753" s="25"/>
      <c r="C753" s="124" t="s">
        <v>716</v>
      </c>
      <c r="D753" s="124" t="s">
        <v>128</v>
      </c>
      <c r="E753" s="125" t="s">
        <v>1294</v>
      </c>
      <c r="F753" s="126" t="s">
        <v>1295</v>
      </c>
      <c r="G753" s="127" t="s">
        <v>146</v>
      </c>
      <c r="H753" s="128">
        <v>5000</v>
      </c>
      <c r="I753" s="129">
        <v>6.98</v>
      </c>
      <c r="J753" s="129">
        <f>ROUND(I753*H753,2)</f>
        <v>34900</v>
      </c>
      <c r="K753" s="126" t="s">
        <v>132</v>
      </c>
      <c r="L753" s="25"/>
      <c r="M753" s="130" t="s">
        <v>1</v>
      </c>
      <c r="N753" s="131" t="s">
        <v>39</v>
      </c>
      <c r="O753" s="132">
        <v>0</v>
      </c>
      <c r="P753" s="132">
        <f>O753*H753</f>
        <v>0</v>
      </c>
      <c r="Q753" s="132">
        <v>0</v>
      </c>
      <c r="R753" s="132">
        <f>Q753*H753</f>
        <v>0</v>
      </c>
      <c r="S753" s="132">
        <v>0</v>
      </c>
      <c r="T753" s="133">
        <f>S753*H753</f>
        <v>0</v>
      </c>
      <c r="AR753" s="134" t="s">
        <v>133</v>
      </c>
      <c r="AT753" s="134" t="s">
        <v>128</v>
      </c>
      <c r="AU753" s="134" t="s">
        <v>84</v>
      </c>
      <c r="AY753" s="13" t="s">
        <v>125</v>
      </c>
      <c r="BE753" s="135">
        <f>IF(N753="základní",J753,0)</f>
        <v>34900</v>
      </c>
      <c r="BF753" s="135">
        <f>IF(N753="snížená",J753,0)</f>
        <v>0</v>
      </c>
      <c r="BG753" s="135">
        <f>IF(N753="zákl. přenesená",J753,0)</f>
        <v>0</v>
      </c>
      <c r="BH753" s="135">
        <f>IF(N753="sníž. přenesená",J753,0)</f>
        <v>0</v>
      </c>
      <c r="BI753" s="135">
        <f>IF(N753="nulová",J753,0)</f>
        <v>0</v>
      </c>
      <c r="BJ753" s="13" t="s">
        <v>82</v>
      </c>
      <c r="BK753" s="135">
        <f>ROUND(I753*H753,2)</f>
        <v>34900</v>
      </c>
      <c r="BL753" s="13" t="s">
        <v>133</v>
      </c>
      <c r="BM753" s="134" t="s">
        <v>1296</v>
      </c>
    </row>
    <row r="754" spans="2:65" s="1" customFormat="1" ht="19.2">
      <c r="B754" s="25"/>
      <c r="D754" s="136" t="s">
        <v>134</v>
      </c>
      <c r="F754" s="137" t="s">
        <v>1297</v>
      </c>
      <c r="L754" s="25"/>
      <c r="M754" s="138"/>
      <c r="T754" s="49"/>
      <c r="AT754" s="13" t="s">
        <v>134</v>
      </c>
      <c r="AU754" s="13" t="s">
        <v>84</v>
      </c>
    </row>
    <row r="755" spans="2:65" s="1" customFormat="1" ht="16.5" customHeight="1">
      <c r="B755" s="25"/>
      <c r="C755" s="124" t="s">
        <v>1298</v>
      </c>
      <c r="D755" s="124" t="s">
        <v>128</v>
      </c>
      <c r="E755" s="125" t="s">
        <v>1299</v>
      </c>
      <c r="F755" s="126" t="s">
        <v>1300</v>
      </c>
      <c r="G755" s="127" t="s">
        <v>146</v>
      </c>
      <c r="H755" s="128">
        <v>2000</v>
      </c>
      <c r="I755" s="129">
        <v>6.98</v>
      </c>
      <c r="J755" s="129">
        <f>ROUND(I755*H755,2)</f>
        <v>13960</v>
      </c>
      <c r="K755" s="126" t="s">
        <v>132</v>
      </c>
      <c r="L755" s="25"/>
      <c r="M755" s="130" t="s">
        <v>1</v>
      </c>
      <c r="N755" s="131" t="s">
        <v>39</v>
      </c>
      <c r="O755" s="132">
        <v>0</v>
      </c>
      <c r="P755" s="132">
        <f>O755*H755</f>
        <v>0</v>
      </c>
      <c r="Q755" s="132">
        <v>0</v>
      </c>
      <c r="R755" s="132">
        <f>Q755*H755</f>
        <v>0</v>
      </c>
      <c r="S755" s="132">
        <v>0</v>
      </c>
      <c r="T755" s="133">
        <f>S755*H755</f>
        <v>0</v>
      </c>
      <c r="AR755" s="134" t="s">
        <v>133</v>
      </c>
      <c r="AT755" s="134" t="s">
        <v>128</v>
      </c>
      <c r="AU755" s="134" t="s">
        <v>84</v>
      </c>
      <c r="AY755" s="13" t="s">
        <v>125</v>
      </c>
      <c r="BE755" s="135">
        <f>IF(N755="základní",J755,0)</f>
        <v>13960</v>
      </c>
      <c r="BF755" s="135">
        <f>IF(N755="snížená",J755,0)</f>
        <v>0</v>
      </c>
      <c r="BG755" s="135">
        <f>IF(N755="zákl. přenesená",J755,0)</f>
        <v>0</v>
      </c>
      <c r="BH755" s="135">
        <f>IF(N755="sníž. přenesená",J755,0)</f>
        <v>0</v>
      </c>
      <c r="BI755" s="135">
        <f>IF(N755="nulová",J755,0)</f>
        <v>0</v>
      </c>
      <c r="BJ755" s="13" t="s">
        <v>82</v>
      </c>
      <c r="BK755" s="135">
        <f>ROUND(I755*H755,2)</f>
        <v>13960</v>
      </c>
      <c r="BL755" s="13" t="s">
        <v>133</v>
      </c>
      <c r="BM755" s="134" t="s">
        <v>1301</v>
      </c>
    </row>
    <row r="756" spans="2:65" s="1" customFormat="1" ht="19.2">
      <c r="B756" s="25"/>
      <c r="D756" s="136" t="s">
        <v>134</v>
      </c>
      <c r="F756" s="137" t="s">
        <v>1302</v>
      </c>
      <c r="L756" s="25"/>
      <c r="M756" s="138"/>
      <c r="T756" s="49"/>
      <c r="AT756" s="13" t="s">
        <v>134</v>
      </c>
      <c r="AU756" s="13" t="s">
        <v>84</v>
      </c>
    </row>
    <row r="757" spans="2:65" s="1" customFormat="1" ht="16.5" customHeight="1">
      <c r="B757" s="25"/>
      <c r="C757" s="124" t="s">
        <v>720</v>
      </c>
      <c r="D757" s="124" t="s">
        <v>128</v>
      </c>
      <c r="E757" s="125" t="s">
        <v>1303</v>
      </c>
      <c r="F757" s="126" t="s">
        <v>1304</v>
      </c>
      <c r="G757" s="127" t="s">
        <v>146</v>
      </c>
      <c r="H757" s="128">
        <v>4965</v>
      </c>
      <c r="I757" s="129">
        <v>21</v>
      </c>
      <c r="J757" s="129">
        <f>ROUND(I757*H757,2)</f>
        <v>104265</v>
      </c>
      <c r="K757" s="126" t="s">
        <v>132</v>
      </c>
      <c r="L757" s="25"/>
      <c r="M757" s="130" t="s">
        <v>1</v>
      </c>
      <c r="N757" s="131" t="s">
        <v>39</v>
      </c>
      <c r="O757" s="132">
        <v>0</v>
      </c>
      <c r="P757" s="132">
        <f>O757*H757</f>
        <v>0</v>
      </c>
      <c r="Q757" s="132">
        <v>0</v>
      </c>
      <c r="R757" s="132">
        <f>Q757*H757</f>
        <v>0</v>
      </c>
      <c r="S757" s="132">
        <v>0</v>
      </c>
      <c r="T757" s="133">
        <f>S757*H757</f>
        <v>0</v>
      </c>
      <c r="AR757" s="134" t="s">
        <v>133</v>
      </c>
      <c r="AT757" s="134" t="s">
        <v>128</v>
      </c>
      <c r="AU757" s="134" t="s">
        <v>84</v>
      </c>
      <c r="AY757" s="13" t="s">
        <v>125</v>
      </c>
      <c r="BE757" s="135">
        <f>IF(N757="základní",J757,0)</f>
        <v>104265</v>
      </c>
      <c r="BF757" s="135">
        <f>IF(N757="snížená",J757,0)</f>
        <v>0</v>
      </c>
      <c r="BG757" s="135">
        <f>IF(N757="zákl. přenesená",J757,0)</f>
        <v>0</v>
      </c>
      <c r="BH757" s="135">
        <f>IF(N757="sníž. přenesená",J757,0)</f>
        <v>0</v>
      </c>
      <c r="BI757" s="135">
        <f>IF(N757="nulová",J757,0)</f>
        <v>0</v>
      </c>
      <c r="BJ757" s="13" t="s">
        <v>82</v>
      </c>
      <c r="BK757" s="135">
        <f>ROUND(I757*H757,2)</f>
        <v>104265</v>
      </c>
      <c r="BL757" s="13" t="s">
        <v>133</v>
      </c>
      <c r="BM757" s="134" t="s">
        <v>1305</v>
      </c>
    </row>
    <row r="758" spans="2:65" s="1" customFormat="1" ht="19.2">
      <c r="B758" s="25"/>
      <c r="D758" s="136" t="s">
        <v>134</v>
      </c>
      <c r="F758" s="137" t="s">
        <v>1306</v>
      </c>
      <c r="L758" s="25"/>
      <c r="M758" s="138"/>
      <c r="T758" s="49"/>
      <c r="AT758" s="13" t="s">
        <v>134</v>
      </c>
      <c r="AU758" s="13" t="s">
        <v>84</v>
      </c>
    </row>
    <row r="759" spans="2:65" s="1" customFormat="1" ht="16.5" customHeight="1">
      <c r="B759" s="25"/>
      <c r="C759" s="124" t="s">
        <v>1307</v>
      </c>
      <c r="D759" s="124" t="s">
        <v>128</v>
      </c>
      <c r="E759" s="125" t="s">
        <v>1308</v>
      </c>
      <c r="F759" s="126" t="s">
        <v>1309</v>
      </c>
      <c r="G759" s="127" t="s">
        <v>131</v>
      </c>
      <c r="H759" s="128">
        <v>1</v>
      </c>
      <c r="I759" s="129">
        <v>48100</v>
      </c>
      <c r="J759" s="129">
        <f>ROUND(I759*H759,2)</f>
        <v>48100</v>
      </c>
      <c r="K759" s="126" t="s">
        <v>132</v>
      </c>
      <c r="L759" s="25"/>
      <c r="M759" s="130" t="s">
        <v>1</v>
      </c>
      <c r="N759" s="131" t="s">
        <v>39</v>
      </c>
      <c r="O759" s="132">
        <v>0</v>
      </c>
      <c r="P759" s="132">
        <f>O759*H759</f>
        <v>0</v>
      </c>
      <c r="Q759" s="132">
        <v>0</v>
      </c>
      <c r="R759" s="132">
        <f>Q759*H759</f>
        <v>0</v>
      </c>
      <c r="S759" s="132">
        <v>0</v>
      </c>
      <c r="T759" s="133">
        <f>S759*H759</f>
        <v>0</v>
      </c>
      <c r="AR759" s="134" t="s">
        <v>133</v>
      </c>
      <c r="AT759" s="134" t="s">
        <v>128</v>
      </c>
      <c r="AU759" s="134" t="s">
        <v>84</v>
      </c>
      <c r="AY759" s="13" t="s">
        <v>125</v>
      </c>
      <c r="BE759" s="135">
        <f>IF(N759="základní",J759,0)</f>
        <v>48100</v>
      </c>
      <c r="BF759" s="135">
        <f>IF(N759="snížená",J759,0)</f>
        <v>0</v>
      </c>
      <c r="BG759" s="135">
        <f>IF(N759="zákl. přenesená",J759,0)</f>
        <v>0</v>
      </c>
      <c r="BH759" s="135">
        <f>IF(N759="sníž. přenesená",J759,0)</f>
        <v>0</v>
      </c>
      <c r="BI759" s="135">
        <f>IF(N759="nulová",J759,0)</f>
        <v>0</v>
      </c>
      <c r="BJ759" s="13" t="s">
        <v>82</v>
      </c>
      <c r="BK759" s="135">
        <f>ROUND(I759*H759,2)</f>
        <v>48100</v>
      </c>
      <c r="BL759" s="13" t="s">
        <v>133</v>
      </c>
      <c r="BM759" s="134" t="s">
        <v>1310</v>
      </c>
    </row>
    <row r="760" spans="2:65" s="1" customFormat="1" ht="19.2">
      <c r="B760" s="25"/>
      <c r="D760" s="136" t="s">
        <v>134</v>
      </c>
      <c r="F760" s="137" t="s">
        <v>1311</v>
      </c>
      <c r="L760" s="25"/>
      <c r="M760" s="138"/>
      <c r="T760" s="49"/>
      <c r="AT760" s="13" t="s">
        <v>134</v>
      </c>
      <c r="AU760" s="13" t="s">
        <v>84</v>
      </c>
    </row>
    <row r="761" spans="2:65" s="1" customFormat="1" ht="16.5" customHeight="1">
      <c r="B761" s="25"/>
      <c r="C761" s="124" t="s">
        <v>725</v>
      </c>
      <c r="D761" s="124" t="s">
        <v>128</v>
      </c>
      <c r="E761" s="125" t="s">
        <v>1312</v>
      </c>
      <c r="F761" s="126" t="s">
        <v>1313</v>
      </c>
      <c r="G761" s="127" t="s">
        <v>146</v>
      </c>
      <c r="H761" s="128">
        <v>800</v>
      </c>
      <c r="I761" s="129">
        <v>34.9</v>
      </c>
      <c r="J761" s="129">
        <f>ROUND(I761*H761,2)</f>
        <v>27920</v>
      </c>
      <c r="K761" s="126" t="s">
        <v>132</v>
      </c>
      <c r="L761" s="25"/>
      <c r="M761" s="130" t="s">
        <v>1</v>
      </c>
      <c r="N761" s="131" t="s">
        <v>39</v>
      </c>
      <c r="O761" s="132">
        <v>0</v>
      </c>
      <c r="P761" s="132">
        <f>O761*H761</f>
        <v>0</v>
      </c>
      <c r="Q761" s="132">
        <v>0</v>
      </c>
      <c r="R761" s="132">
        <f>Q761*H761</f>
        <v>0</v>
      </c>
      <c r="S761" s="132">
        <v>0</v>
      </c>
      <c r="T761" s="133">
        <f>S761*H761</f>
        <v>0</v>
      </c>
      <c r="AR761" s="134" t="s">
        <v>133</v>
      </c>
      <c r="AT761" s="134" t="s">
        <v>128</v>
      </c>
      <c r="AU761" s="134" t="s">
        <v>84</v>
      </c>
      <c r="AY761" s="13" t="s">
        <v>125</v>
      </c>
      <c r="BE761" s="135">
        <f>IF(N761="základní",J761,0)</f>
        <v>27920</v>
      </c>
      <c r="BF761" s="135">
        <f>IF(N761="snížená",J761,0)</f>
        <v>0</v>
      </c>
      <c r="BG761" s="135">
        <f>IF(N761="zákl. přenesená",J761,0)</f>
        <v>0</v>
      </c>
      <c r="BH761" s="135">
        <f>IF(N761="sníž. přenesená",J761,0)</f>
        <v>0</v>
      </c>
      <c r="BI761" s="135">
        <f>IF(N761="nulová",J761,0)</f>
        <v>0</v>
      </c>
      <c r="BJ761" s="13" t="s">
        <v>82</v>
      </c>
      <c r="BK761" s="135">
        <f>ROUND(I761*H761,2)</f>
        <v>27920</v>
      </c>
      <c r="BL761" s="13" t="s">
        <v>133</v>
      </c>
      <c r="BM761" s="134" t="s">
        <v>1314</v>
      </c>
    </row>
    <row r="762" spans="2:65" s="1" customFormat="1" ht="19.2">
      <c r="B762" s="25"/>
      <c r="D762" s="136" t="s">
        <v>134</v>
      </c>
      <c r="F762" s="137" t="s">
        <v>1315</v>
      </c>
      <c r="L762" s="25"/>
      <c r="M762" s="138"/>
      <c r="T762" s="49"/>
      <c r="AT762" s="13" t="s">
        <v>134</v>
      </c>
      <c r="AU762" s="13" t="s">
        <v>84</v>
      </c>
    </row>
    <row r="763" spans="2:65" s="1" customFormat="1" ht="16.5" customHeight="1">
      <c r="B763" s="25"/>
      <c r="C763" s="124" t="s">
        <v>1316</v>
      </c>
      <c r="D763" s="124" t="s">
        <v>128</v>
      </c>
      <c r="E763" s="125" t="s">
        <v>1317</v>
      </c>
      <c r="F763" s="126" t="s">
        <v>1318</v>
      </c>
      <c r="G763" s="127" t="s">
        <v>146</v>
      </c>
      <c r="H763" s="128">
        <v>800</v>
      </c>
      <c r="I763" s="129">
        <v>27.9</v>
      </c>
      <c r="J763" s="129">
        <f>ROUND(I763*H763,2)</f>
        <v>22320</v>
      </c>
      <c r="K763" s="126" t="s">
        <v>132</v>
      </c>
      <c r="L763" s="25"/>
      <c r="M763" s="130" t="s">
        <v>1</v>
      </c>
      <c r="N763" s="131" t="s">
        <v>39</v>
      </c>
      <c r="O763" s="132">
        <v>0</v>
      </c>
      <c r="P763" s="132">
        <f>O763*H763</f>
        <v>0</v>
      </c>
      <c r="Q763" s="132">
        <v>0</v>
      </c>
      <c r="R763" s="132">
        <f>Q763*H763</f>
        <v>0</v>
      </c>
      <c r="S763" s="132">
        <v>0</v>
      </c>
      <c r="T763" s="133">
        <f>S763*H763</f>
        <v>0</v>
      </c>
      <c r="AR763" s="134" t="s">
        <v>133</v>
      </c>
      <c r="AT763" s="134" t="s">
        <v>128</v>
      </c>
      <c r="AU763" s="134" t="s">
        <v>84</v>
      </c>
      <c r="AY763" s="13" t="s">
        <v>125</v>
      </c>
      <c r="BE763" s="135">
        <f>IF(N763="základní",J763,0)</f>
        <v>22320</v>
      </c>
      <c r="BF763" s="135">
        <f>IF(N763="snížená",J763,0)</f>
        <v>0</v>
      </c>
      <c r="BG763" s="135">
        <f>IF(N763="zákl. přenesená",J763,0)</f>
        <v>0</v>
      </c>
      <c r="BH763" s="135">
        <f>IF(N763="sníž. přenesená",J763,0)</f>
        <v>0</v>
      </c>
      <c r="BI763" s="135">
        <f>IF(N763="nulová",J763,0)</f>
        <v>0</v>
      </c>
      <c r="BJ763" s="13" t="s">
        <v>82</v>
      </c>
      <c r="BK763" s="135">
        <f>ROUND(I763*H763,2)</f>
        <v>22320</v>
      </c>
      <c r="BL763" s="13" t="s">
        <v>133</v>
      </c>
      <c r="BM763" s="134" t="s">
        <v>1319</v>
      </c>
    </row>
    <row r="764" spans="2:65" s="1" customFormat="1" ht="19.2">
      <c r="B764" s="25"/>
      <c r="D764" s="136" t="s">
        <v>134</v>
      </c>
      <c r="F764" s="137" t="s">
        <v>1320</v>
      </c>
      <c r="L764" s="25"/>
      <c r="M764" s="138"/>
      <c r="T764" s="49"/>
      <c r="AT764" s="13" t="s">
        <v>134</v>
      </c>
      <c r="AU764" s="13" t="s">
        <v>84</v>
      </c>
    </row>
    <row r="765" spans="2:65" s="1" customFormat="1" ht="16.5" customHeight="1">
      <c r="B765" s="25"/>
      <c r="C765" s="124" t="s">
        <v>730</v>
      </c>
      <c r="D765" s="124" t="s">
        <v>128</v>
      </c>
      <c r="E765" s="125" t="s">
        <v>1321</v>
      </c>
      <c r="F765" s="126" t="s">
        <v>1322</v>
      </c>
      <c r="G765" s="127" t="s">
        <v>651</v>
      </c>
      <c r="H765" s="128">
        <v>100</v>
      </c>
      <c r="I765" s="129">
        <v>140</v>
      </c>
      <c r="J765" s="129">
        <f>ROUND(I765*H765,2)</f>
        <v>14000</v>
      </c>
      <c r="K765" s="126" t="s">
        <v>132</v>
      </c>
      <c r="L765" s="25"/>
      <c r="M765" s="130" t="s">
        <v>1</v>
      </c>
      <c r="N765" s="131" t="s">
        <v>39</v>
      </c>
      <c r="O765" s="132">
        <v>0</v>
      </c>
      <c r="P765" s="132">
        <f>O765*H765</f>
        <v>0</v>
      </c>
      <c r="Q765" s="132">
        <v>0</v>
      </c>
      <c r="R765" s="132">
        <f>Q765*H765</f>
        <v>0</v>
      </c>
      <c r="S765" s="132">
        <v>0</v>
      </c>
      <c r="T765" s="133">
        <f>S765*H765</f>
        <v>0</v>
      </c>
      <c r="AR765" s="134" t="s">
        <v>133</v>
      </c>
      <c r="AT765" s="134" t="s">
        <v>128</v>
      </c>
      <c r="AU765" s="134" t="s">
        <v>84</v>
      </c>
      <c r="AY765" s="13" t="s">
        <v>125</v>
      </c>
      <c r="BE765" s="135">
        <f>IF(N765="základní",J765,0)</f>
        <v>14000</v>
      </c>
      <c r="BF765" s="135">
        <f>IF(N765="snížená",J765,0)</f>
        <v>0</v>
      </c>
      <c r="BG765" s="135">
        <f>IF(N765="zákl. přenesená",J765,0)</f>
        <v>0</v>
      </c>
      <c r="BH765" s="135">
        <f>IF(N765="sníž. přenesená",J765,0)</f>
        <v>0</v>
      </c>
      <c r="BI765" s="135">
        <f>IF(N765="nulová",J765,0)</f>
        <v>0</v>
      </c>
      <c r="BJ765" s="13" t="s">
        <v>82</v>
      </c>
      <c r="BK765" s="135">
        <f>ROUND(I765*H765,2)</f>
        <v>14000</v>
      </c>
      <c r="BL765" s="13" t="s">
        <v>133</v>
      </c>
      <c r="BM765" s="134" t="s">
        <v>1323</v>
      </c>
    </row>
    <row r="766" spans="2:65" s="1" customFormat="1" ht="19.2">
      <c r="B766" s="25"/>
      <c r="D766" s="136" t="s">
        <v>134</v>
      </c>
      <c r="F766" s="137" t="s">
        <v>1324</v>
      </c>
      <c r="L766" s="25"/>
      <c r="M766" s="138"/>
      <c r="T766" s="49"/>
      <c r="AT766" s="13" t="s">
        <v>134</v>
      </c>
      <c r="AU766" s="13" t="s">
        <v>84</v>
      </c>
    </row>
    <row r="767" spans="2:65" s="1" customFormat="1" ht="16.5" customHeight="1">
      <c r="B767" s="25"/>
      <c r="C767" s="124" t="s">
        <v>1325</v>
      </c>
      <c r="D767" s="124" t="s">
        <v>128</v>
      </c>
      <c r="E767" s="125" t="s">
        <v>1326</v>
      </c>
      <c r="F767" s="126" t="s">
        <v>1327</v>
      </c>
      <c r="G767" s="127" t="s">
        <v>146</v>
      </c>
      <c r="H767" s="128">
        <v>1500</v>
      </c>
      <c r="I767" s="129">
        <v>594</v>
      </c>
      <c r="J767" s="129">
        <f>ROUND(I767*H767,2)</f>
        <v>891000</v>
      </c>
      <c r="K767" s="126" t="s">
        <v>132</v>
      </c>
      <c r="L767" s="25"/>
      <c r="M767" s="130" t="s">
        <v>1</v>
      </c>
      <c r="N767" s="131" t="s">
        <v>39</v>
      </c>
      <c r="O767" s="132">
        <v>0</v>
      </c>
      <c r="P767" s="132">
        <f>O767*H767</f>
        <v>0</v>
      </c>
      <c r="Q767" s="132">
        <v>0</v>
      </c>
      <c r="R767" s="132">
        <f>Q767*H767</f>
        <v>0</v>
      </c>
      <c r="S767" s="132">
        <v>0</v>
      </c>
      <c r="T767" s="133">
        <f>S767*H767</f>
        <v>0</v>
      </c>
      <c r="AR767" s="134" t="s">
        <v>133</v>
      </c>
      <c r="AT767" s="134" t="s">
        <v>128</v>
      </c>
      <c r="AU767" s="134" t="s">
        <v>84</v>
      </c>
      <c r="AY767" s="13" t="s">
        <v>125</v>
      </c>
      <c r="BE767" s="135">
        <f>IF(N767="základní",J767,0)</f>
        <v>891000</v>
      </c>
      <c r="BF767" s="135">
        <f>IF(N767="snížená",J767,0)</f>
        <v>0</v>
      </c>
      <c r="BG767" s="135">
        <f>IF(N767="zákl. přenesená",J767,0)</f>
        <v>0</v>
      </c>
      <c r="BH767" s="135">
        <f>IF(N767="sníž. přenesená",J767,0)</f>
        <v>0</v>
      </c>
      <c r="BI767" s="135">
        <f>IF(N767="nulová",J767,0)</f>
        <v>0</v>
      </c>
      <c r="BJ767" s="13" t="s">
        <v>82</v>
      </c>
      <c r="BK767" s="135">
        <f>ROUND(I767*H767,2)</f>
        <v>891000</v>
      </c>
      <c r="BL767" s="13" t="s">
        <v>133</v>
      </c>
      <c r="BM767" s="134" t="s">
        <v>1328</v>
      </c>
    </row>
    <row r="768" spans="2:65" s="1" customFormat="1" ht="28.8">
      <c r="B768" s="25"/>
      <c r="D768" s="136" t="s">
        <v>134</v>
      </c>
      <c r="F768" s="137" t="s">
        <v>1329</v>
      </c>
      <c r="L768" s="25"/>
      <c r="M768" s="138"/>
      <c r="T768" s="49"/>
      <c r="AT768" s="13" t="s">
        <v>134</v>
      </c>
      <c r="AU768" s="13" t="s">
        <v>84</v>
      </c>
    </row>
    <row r="769" spans="2:65" s="1" customFormat="1" ht="16.5" customHeight="1">
      <c r="B769" s="25"/>
      <c r="C769" s="124" t="s">
        <v>735</v>
      </c>
      <c r="D769" s="124" t="s">
        <v>128</v>
      </c>
      <c r="E769" s="125" t="s">
        <v>1330</v>
      </c>
      <c r="F769" s="126" t="s">
        <v>1331</v>
      </c>
      <c r="G769" s="127" t="s">
        <v>146</v>
      </c>
      <c r="H769" s="128">
        <v>1300</v>
      </c>
      <c r="I769" s="129">
        <v>622</v>
      </c>
      <c r="J769" s="129">
        <f>ROUND(I769*H769,2)</f>
        <v>808600</v>
      </c>
      <c r="K769" s="126" t="s">
        <v>132</v>
      </c>
      <c r="L769" s="25"/>
      <c r="M769" s="130" t="s">
        <v>1</v>
      </c>
      <c r="N769" s="131" t="s">
        <v>39</v>
      </c>
      <c r="O769" s="132">
        <v>0</v>
      </c>
      <c r="P769" s="132">
        <f>O769*H769</f>
        <v>0</v>
      </c>
      <c r="Q769" s="132">
        <v>0</v>
      </c>
      <c r="R769" s="132">
        <f>Q769*H769</f>
        <v>0</v>
      </c>
      <c r="S769" s="132">
        <v>0</v>
      </c>
      <c r="T769" s="133">
        <f>S769*H769</f>
        <v>0</v>
      </c>
      <c r="AR769" s="134" t="s">
        <v>133</v>
      </c>
      <c r="AT769" s="134" t="s">
        <v>128</v>
      </c>
      <c r="AU769" s="134" t="s">
        <v>84</v>
      </c>
      <c r="AY769" s="13" t="s">
        <v>125</v>
      </c>
      <c r="BE769" s="135">
        <f>IF(N769="základní",J769,0)</f>
        <v>808600</v>
      </c>
      <c r="BF769" s="135">
        <f>IF(N769="snížená",J769,0)</f>
        <v>0</v>
      </c>
      <c r="BG769" s="135">
        <f>IF(N769="zákl. přenesená",J769,0)</f>
        <v>0</v>
      </c>
      <c r="BH769" s="135">
        <f>IF(N769="sníž. přenesená",J769,0)</f>
        <v>0</v>
      </c>
      <c r="BI769" s="135">
        <f>IF(N769="nulová",J769,0)</f>
        <v>0</v>
      </c>
      <c r="BJ769" s="13" t="s">
        <v>82</v>
      </c>
      <c r="BK769" s="135">
        <f>ROUND(I769*H769,2)</f>
        <v>808600</v>
      </c>
      <c r="BL769" s="13" t="s">
        <v>133</v>
      </c>
      <c r="BM769" s="134" t="s">
        <v>1332</v>
      </c>
    </row>
    <row r="770" spans="2:65" s="1" customFormat="1" ht="28.8">
      <c r="B770" s="25"/>
      <c r="D770" s="136" t="s">
        <v>134</v>
      </c>
      <c r="F770" s="137" t="s">
        <v>1333</v>
      </c>
      <c r="L770" s="25"/>
      <c r="M770" s="138"/>
      <c r="T770" s="49"/>
      <c r="AT770" s="13" t="s">
        <v>134</v>
      </c>
      <c r="AU770" s="13" t="s">
        <v>84</v>
      </c>
    </row>
    <row r="771" spans="2:65" s="1" customFormat="1" ht="16.5" customHeight="1">
      <c r="B771" s="25"/>
      <c r="C771" s="124" t="s">
        <v>1334</v>
      </c>
      <c r="D771" s="124" t="s">
        <v>128</v>
      </c>
      <c r="E771" s="125" t="s">
        <v>1335</v>
      </c>
      <c r="F771" s="126" t="s">
        <v>1336</v>
      </c>
      <c r="G771" s="127" t="s">
        <v>146</v>
      </c>
      <c r="H771" s="128">
        <v>10</v>
      </c>
      <c r="I771" s="129">
        <v>677</v>
      </c>
      <c r="J771" s="129">
        <f>ROUND(I771*H771,2)</f>
        <v>6770</v>
      </c>
      <c r="K771" s="126" t="s">
        <v>132</v>
      </c>
      <c r="L771" s="25"/>
      <c r="M771" s="130" t="s">
        <v>1</v>
      </c>
      <c r="N771" s="131" t="s">
        <v>39</v>
      </c>
      <c r="O771" s="132">
        <v>0</v>
      </c>
      <c r="P771" s="132">
        <f>O771*H771</f>
        <v>0</v>
      </c>
      <c r="Q771" s="132">
        <v>0</v>
      </c>
      <c r="R771" s="132">
        <f>Q771*H771</f>
        <v>0</v>
      </c>
      <c r="S771" s="132">
        <v>0</v>
      </c>
      <c r="T771" s="133">
        <f>S771*H771</f>
        <v>0</v>
      </c>
      <c r="AR771" s="134" t="s">
        <v>133</v>
      </c>
      <c r="AT771" s="134" t="s">
        <v>128</v>
      </c>
      <c r="AU771" s="134" t="s">
        <v>84</v>
      </c>
      <c r="AY771" s="13" t="s">
        <v>125</v>
      </c>
      <c r="BE771" s="135">
        <f>IF(N771="základní",J771,0)</f>
        <v>6770</v>
      </c>
      <c r="BF771" s="135">
        <f>IF(N771="snížená",J771,0)</f>
        <v>0</v>
      </c>
      <c r="BG771" s="135">
        <f>IF(N771="zákl. přenesená",J771,0)</f>
        <v>0</v>
      </c>
      <c r="BH771" s="135">
        <f>IF(N771="sníž. přenesená",J771,0)</f>
        <v>0</v>
      </c>
      <c r="BI771" s="135">
        <f>IF(N771="nulová",J771,0)</f>
        <v>0</v>
      </c>
      <c r="BJ771" s="13" t="s">
        <v>82</v>
      </c>
      <c r="BK771" s="135">
        <f>ROUND(I771*H771,2)</f>
        <v>6770</v>
      </c>
      <c r="BL771" s="13" t="s">
        <v>133</v>
      </c>
      <c r="BM771" s="134" t="s">
        <v>1337</v>
      </c>
    </row>
    <row r="772" spans="2:65" s="1" customFormat="1" ht="28.8">
      <c r="B772" s="25"/>
      <c r="D772" s="136" t="s">
        <v>134</v>
      </c>
      <c r="F772" s="137" t="s">
        <v>1338</v>
      </c>
      <c r="L772" s="25"/>
      <c r="M772" s="138"/>
      <c r="T772" s="49"/>
      <c r="AT772" s="13" t="s">
        <v>134</v>
      </c>
      <c r="AU772" s="13" t="s">
        <v>84</v>
      </c>
    </row>
    <row r="773" spans="2:65" s="1" customFormat="1" ht="16.5" customHeight="1">
      <c r="B773" s="25"/>
      <c r="C773" s="124" t="s">
        <v>739</v>
      </c>
      <c r="D773" s="124" t="s">
        <v>128</v>
      </c>
      <c r="E773" s="125" t="s">
        <v>1339</v>
      </c>
      <c r="F773" s="126" t="s">
        <v>1340</v>
      </c>
      <c r="G773" s="127" t="s">
        <v>146</v>
      </c>
      <c r="H773" s="128">
        <v>10</v>
      </c>
      <c r="I773" s="129">
        <v>726</v>
      </c>
      <c r="J773" s="129">
        <f>ROUND(I773*H773,2)</f>
        <v>7260</v>
      </c>
      <c r="K773" s="126" t="s">
        <v>132</v>
      </c>
      <c r="L773" s="25"/>
      <c r="M773" s="130" t="s">
        <v>1</v>
      </c>
      <c r="N773" s="131" t="s">
        <v>39</v>
      </c>
      <c r="O773" s="132">
        <v>0</v>
      </c>
      <c r="P773" s="132">
        <f>O773*H773</f>
        <v>0</v>
      </c>
      <c r="Q773" s="132">
        <v>0</v>
      </c>
      <c r="R773" s="132">
        <f>Q773*H773</f>
        <v>0</v>
      </c>
      <c r="S773" s="132">
        <v>0</v>
      </c>
      <c r="T773" s="133">
        <f>S773*H773</f>
        <v>0</v>
      </c>
      <c r="AR773" s="134" t="s">
        <v>133</v>
      </c>
      <c r="AT773" s="134" t="s">
        <v>128</v>
      </c>
      <c r="AU773" s="134" t="s">
        <v>84</v>
      </c>
      <c r="AY773" s="13" t="s">
        <v>125</v>
      </c>
      <c r="BE773" s="135">
        <f>IF(N773="základní",J773,0)</f>
        <v>7260</v>
      </c>
      <c r="BF773" s="135">
        <f>IF(N773="snížená",J773,0)</f>
        <v>0</v>
      </c>
      <c r="BG773" s="135">
        <f>IF(N773="zákl. přenesená",J773,0)</f>
        <v>0</v>
      </c>
      <c r="BH773" s="135">
        <f>IF(N773="sníž. přenesená",J773,0)</f>
        <v>0</v>
      </c>
      <c r="BI773" s="135">
        <f>IF(N773="nulová",J773,0)</f>
        <v>0</v>
      </c>
      <c r="BJ773" s="13" t="s">
        <v>82</v>
      </c>
      <c r="BK773" s="135">
        <f>ROUND(I773*H773,2)</f>
        <v>7260</v>
      </c>
      <c r="BL773" s="13" t="s">
        <v>133</v>
      </c>
      <c r="BM773" s="134" t="s">
        <v>1341</v>
      </c>
    </row>
    <row r="774" spans="2:65" s="1" customFormat="1" ht="28.8">
      <c r="B774" s="25"/>
      <c r="D774" s="136" t="s">
        <v>134</v>
      </c>
      <c r="F774" s="137" t="s">
        <v>1342</v>
      </c>
      <c r="L774" s="25"/>
      <c r="M774" s="138"/>
      <c r="T774" s="49"/>
      <c r="AT774" s="13" t="s">
        <v>134</v>
      </c>
      <c r="AU774" s="13" t="s">
        <v>84</v>
      </c>
    </row>
    <row r="775" spans="2:65" s="1" customFormat="1" ht="16.5" customHeight="1">
      <c r="B775" s="25"/>
      <c r="C775" s="124" t="s">
        <v>1343</v>
      </c>
      <c r="D775" s="124" t="s">
        <v>128</v>
      </c>
      <c r="E775" s="125" t="s">
        <v>1344</v>
      </c>
      <c r="F775" s="126" t="s">
        <v>1345</v>
      </c>
      <c r="G775" s="127" t="s">
        <v>146</v>
      </c>
      <c r="H775" s="128">
        <v>200</v>
      </c>
      <c r="I775" s="129">
        <v>643</v>
      </c>
      <c r="J775" s="129">
        <f>ROUND(I775*H775,2)</f>
        <v>128600</v>
      </c>
      <c r="K775" s="126" t="s">
        <v>132</v>
      </c>
      <c r="L775" s="25"/>
      <c r="M775" s="130" t="s">
        <v>1</v>
      </c>
      <c r="N775" s="131" t="s">
        <v>39</v>
      </c>
      <c r="O775" s="132">
        <v>0</v>
      </c>
      <c r="P775" s="132">
        <f>O775*H775</f>
        <v>0</v>
      </c>
      <c r="Q775" s="132">
        <v>0</v>
      </c>
      <c r="R775" s="132">
        <f>Q775*H775</f>
        <v>0</v>
      </c>
      <c r="S775" s="132">
        <v>0</v>
      </c>
      <c r="T775" s="133">
        <f>S775*H775</f>
        <v>0</v>
      </c>
      <c r="AR775" s="134" t="s">
        <v>133</v>
      </c>
      <c r="AT775" s="134" t="s">
        <v>128</v>
      </c>
      <c r="AU775" s="134" t="s">
        <v>84</v>
      </c>
      <c r="AY775" s="13" t="s">
        <v>125</v>
      </c>
      <c r="BE775" s="135">
        <f>IF(N775="základní",J775,0)</f>
        <v>128600</v>
      </c>
      <c r="BF775" s="135">
        <f>IF(N775="snížená",J775,0)</f>
        <v>0</v>
      </c>
      <c r="BG775" s="135">
        <f>IF(N775="zákl. přenesená",J775,0)</f>
        <v>0</v>
      </c>
      <c r="BH775" s="135">
        <f>IF(N775="sníž. přenesená",J775,0)</f>
        <v>0</v>
      </c>
      <c r="BI775" s="135">
        <f>IF(N775="nulová",J775,0)</f>
        <v>0</v>
      </c>
      <c r="BJ775" s="13" t="s">
        <v>82</v>
      </c>
      <c r="BK775" s="135">
        <f>ROUND(I775*H775,2)</f>
        <v>128600</v>
      </c>
      <c r="BL775" s="13" t="s">
        <v>133</v>
      </c>
      <c r="BM775" s="134" t="s">
        <v>1346</v>
      </c>
    </row>
    <row r="776" spans="2:65" s="1" customFormat="1" ht="28.8">
      <c r="B776" s="25"/>
      <c r="D776" s="136" t="s">
        <v>134</v>
      </c>
      <c r="F776" s="137" t="s">
        <v>1347</v>
      </c>
      <c r="L776" s="25"/>
      <c r="M776" s="138"/>
      <c r="T776" s="49"/>
      <c r="AT776" s="13" t="s">
        <v>134</v>
      </c>
      <c r="AU776" s="13" t="s">
        <v>84</v>
      </c>
    </row>
    <row r="777" spans="2:65" s="1" customFormat="1" ht="16.5" customHeight="1">
      <c r="B777" s="25"/>
      <c r="C777" s="124" t="s">
        <v>744</v>
      </c>
      <c r="D777" s="124" t="s">
        <v>128</v>
      </c>
      <c r="E777" s="125" t="s">
        <v>1348</v>
      </c>
      <c r="F777" s="126" t="s">
        <v>1349</v>
      </c>
      <c r="G777" s="127" t="s">
        <v>146</v>
      </c>
      <c r="H777" s="128">
        <v>150</v>
      </c>
      <c r="I777" s="129">
        <v>887</v>
      </c>
      <c r="J777" s="129">
        <f>ROUND(I777*H777,2)</f>
        <v>133050</v>
      </c>
      <c r="K777" s="126" t="s">
        <v>132</v>
      </c>
      <c r="L777" s="25"/>
      <c r="M777" s="130" t="s">
        <v>1</v>
      </c>
      <c r="N777" s="131" t="s">
        <v>39</v>
      </c>
      <c r="O777" s="132">
        <v>0</v>
      </c>
      <c r="P777" s="132">
        <f>O777*H777</f>
        <v>0</v>
      </c>
      <c r="Q777" s="132">
        <v>0</v>
      </c>
      <c r="R777" s="132">
        <f>Q777*H777</f>
        <v>0</v>
      </c>
      <c r="S777" s="132">
        <v>0</v>
      </c>
      <c r="T777" s="133">
        <f>S777*H777</f>
        <v>0</v>
      </c>
      <c r="AR777" s="134" t="s">
        <v>133</v>
      </c>
      <c r="AT777" s="134" t="s">
        <v>128</v>
      </c>
      <c r="AU777" s="134" t="s">
        <v>84</v>
      </c>
      <c r="AY777" s="13" t="s">
        <v>125</v>
      </c>
      <c r="BE777" s="135">
        <f>IF(N777="základní",J777,0)</f>
        <v>133050</v>
      </c>
      <c r="BF777" s="135">
        <f>IF(N777="snížená",J777,0)</f>
        <v>0</v>
      </c>
      <c r="BG777" s="135">
        <f>IF(N777="zákl. přenesená",J777,0)</f>
        <v>0</v>
      </c>
      <c r="BH777" s="135">
        <f>IF(N777="sníž. přenesená",J777,0)</f>
        <v>0</v>
      </c>
      <c r="BI777" s="135">
        <f>IF(N777="nulová",J777,0)</f>
        <v>0</v>
      </c>
      <c r="BJ777" s="13" t="s">
        <v>82</v>
      </c>
      <c r="BK777" s="135">
        <f>ROUND(I777*H777,2)</f>
        <v>133050</v>
      </c>
      <c r="BL777" s="13" t="s">
        <v>133</v>
      </c>
      <c r="BM777" s="134" t="s">
        <v>1350</v>
      </c>
    </row>
    <row r="778" spans="2:65" s="1" customFormat="1" ht="28.8">
      <c r="B778" s="25"/>
      <c r="D778" s="136" t="s">
        <v>134</v>
      </c>
      <c r="F778" s="137" t="s">
        <v>1351</v>
      </c>
      <c r="L778" s="25"/>
      <c r="M778" s="138"/>
      <c r="T778" s="49"/>
      <c r="AT778" s="13" t="s">
        <v>134</v>
      </c>
      <c r="AU778" s="13" t="s">
        <v>84</v>
      </c>
    </row>
    <row r="779" spans="2:65" s="1" customFormat="1" ht="16.5" customHeight="1">
      <c r="B779" s="25"/>
      <c r="C779" s="124" t="s">
        <v>1352</v>
      </c>
      <c r="D779" s="124" t="s">
        <v>128</v>
      </c>
      <c r="E779" s="125" t="s">
        <v>1353</v>
      </c>
      <c r="F779" s="126" t="s">
        <v>1354</v>
      </c>
      <c r="G779" s="127" t="s">
        <v>146</v>
      </c>
      <c r="H779" s="128">
        <v>100</v>
      </c>
      <c r="I779" s="129">
        <v>1080</v>
      </c>
      <c r="J779" s="129">
        <f>ROUND(I779*H779,2)</f>
        <v>108000</v>
      </c>
      <c r="K779" s="126" t="s">
        <v>132</v>
      </c>
      <c r="L779" s="25"/>
      <c r="M779" s="130" t="s">
        <v>1</v>
      </c>
      <c r="N779" s="131" t="s">
        <v>39</v>
      </c>
      <c r="O779" s="132">
        <v>0</v>
      </c>
      <c r="P779" s="132">
        <f>O779*H779</f>
        <v>0</v>
      </c>
      <c r="Q779" s="132">
        <v>0</v>
      </c>
      <c r="R779" s="132">
        <f>Q779*H779</f>
        <v>0</v>
      </c>
      <c r="S779" s="132">
        <v>0</v>
      </c>
      <c r="T779" s="133">
        <f>S779*H779</f>
        <v>0</v>
      </c>
      <c r="AR779" s="134" t="s">
        <v>133</v>
      </c>
      <c r="AT779" s="134" t="s">
        <v>128</v>
      </c>
      <c r="AU779" s="134" t="s">
        <v>84</v>
      </c>
      <c r="AY779" s="13" t="s">
        <v>125</v>
      </c>
      <c r="BE779" s="135">
        <f>IF(N779="základní",J779,0)</f>
        <v>108000</v>
      </c>
      <c r="BF779" s="135">
        <f>IF(N779="snížená",J779,0)</f>
        <v>0</v>
      </c>
      <c r="BG779" s="135">
        <f>IF(N779="zákl. přenesená",J779,0)</f>
        <v>0</v>
      </c>
      <c r="BH779" s="135">
        <f>IF(N779="sníž. přenesená",J779,0)</f>
        <v>0</v>
      </c>
      <c r="BI779" s="135">
        <f>IF(N779="nulová",J779,0)</f>
        <v>0</v>
      </c>
      <c r="BJ779" s="13" t="s">
        <v>82</v>
      </c>
      <c r="BK779" s="135">
        <f>ROUND(I779*H779,2)</f>
        <v>108000</v>
      </c>
      <c r="BL779" s="13" t="s">
        <v>133</v>
      </c>
      <c r="BM779" s="134" t="s">
        <v>1355</v>
      </c>
    </row>
    <row r="780" spans="2:65" s="1" customFormat="1" ht="28.8">
      <c r="B780" s="25"/>
      <c r="D780" s="136" t="s">
        <v>134</v>
      </c>
      <c r="F780" s="137" t="s">
        <v>1356</v>
      </c>
      <c r="L780" s="25"/>
      <c r="M780" s="138"/>
      <c r="T780" s="49"/>
      <c r="AT780" s="13" t="s">
        <v>134</v>
      </c>
      <c r="AU780" s="13" t="s">
        <v>84</v>
      </c>
    </row>
    <row r="781" spans="2:65" s="1" customFormat="1" ht="16.5" customHeight="1">
      <c r="B781" s="25"/>
      <c r="C781" s="124" t="s">
        <v>748</v>
      </c>
      <c r="D781" s="124" t="s">
        <v>128</v>
      </c>
      <c r="E781" s="125" t="s">
        <v>1357</v>
      </c>
      <c r="F781" s="126" t="s">
        <v>1358</v>
      </c>
      <c r="G781" s="127" t="s">
        <v>146</v>
      </c>
      <c r="H781" s="128">
        <v>40</v>
      </c>
      <c r="I781" s="129">
        <v>740</v>
      </c>
      <c r="J781" s="129">
        <f>ROUND(I781*H781,2)</f>
        <v>29600</v>
      </c>
      <c r="K781" s="126" t="s">
        <v>132</v>
      </c>
      <c r="L781" s="25"/>
      <c r="M781" s="130" t="s">
        <v>1</v>
      </c>
      <c r="N781" s="131" t="s">
        <v>39</v>
      </c>
      <c r="O781" s="132">
        <v>0</v>
      </c>
      <c r="P781" s="132">
        <f>O781*H781</f>
        <v>0</v>
      </c>
      <c r="Q781" s="132">
        <v>0</v>
      </c>
      <c r="R781" s="132">
        <f>Q781*H781</f>
        <v>0</v>
      </c>
      <c r="S781" s="132">
        <v>0</v>
      </c>
      <c r="T781" s="133">
        <f>S781*H781</f>
        <v>0</v>
      </c>
      <c r="AR781" s="134" t="s">
        <v>133</v>
      </c>
      <c r="AT781" s="134" t="s">
        <v>128</v>
      </c>
      <c r="AU781" s="134" t="s">
        <v>84</v>
      </c>
      <c r="AY781" s="13" t="s">
        <v>125</v>
      </c>
      <c r="BE781" s="135">
        <f>IF(N781="základní",J781,0)</f>
        <v>29600</v>
      </c>
      <c r="BF781" s="135">
        <f>IF(N781="snížená",J781,0)</f>
        <v>0</v>
      </c>
      <c r="BG781" s="135">
        <f>IF(N781="zákl. přenesená",J781,0)</f>
        <v>0</v>
      </c>
      <c r="BH781" s="135">
        <f>IF(N781="sníž. přenesená",J781,0)</f>
        <v>0</v>
      </c>
      <c r="BI781" s="135">
        <f>IF(N781="nulová",J781,0)</f>
        <v>0</v>
      </c>
      <c r="BJ781" s="13" t="s">
        <v>82</v>
      </c>
      <c r="BK781" s="135">
        <f>ROUND(I781*H781,2)</f>
        <v>29600</v>
      </c>
      <c r="BL781" s="13" t="s">
        <v>133</v>
      </c>
      <c r="BM781" s="134" t="s">
        <v>1359</v>
      </c>
    </row>
    <row r="782" spans="2:65" s="1" customFormat="1" ht="28.8">
      <c r="B782" s="25"/>
      <c r="D782" s="136" t="s">
        <v>134</v>
      </c>
      <c r="F782" s="137" t="s">
        <v>1360</v>
      </c>
      <c r="L782" s="25"/>
      <c r="M782" s="138"/>
      <c r="T782" s="49"/>
      <c r="AT782" s="13" t="s">
        <v>134</v>
      </c>
      <c r="AU782" s="13" t="s">
        <v>84</v>
      </c>
    </row>
    <row r="783" spans="2:65" s="1" customFormat="1" ht="16.5" customHeight="1">
      <c r="B783" s="25"/>
      <c r="C783" s="124" t="s">
        <v>1361</v>
      </c>
      <c r="D783" s="124" t="s">
        <v>128</v>
      </c>
      <c r="E783" s="125" t="s">
        <v>1362</v>
      </c>
      <c r="F783" s="126" t="s">
        <v>1363</v>
      </c>
      <c r="G783" s="127" t="s">
        <v>146</v>
      </c>
      <c r="H783" s="128">
        <v>40</v>
      </c>
      <c r="I783" s="129">
        <v>1030</v>
      </c>
      <c r="J783" s="129">
        <f>ROUND(I783*H783,2)</f>
        <v>41200</v>
      </c>
      <c r="K783" s="126" t="s">
        <v>132</v>
      </c>
      <c r="L783" s="25"/>
      <c r="M783" s="130" t="s">
        <v>1</v>
      </c>
      <c r="N783" s="131" t="s">
        <v>39</v>
      </c>
      <c r="O783" s="132">
        <v>0</v>
      </c>
      <c r="P783" s="132">
        <f>O783*H783</f>
        <v>0</v>
      </c>
      <c r="Q783" s="132">
        <v>0</v>
      </c>
      <c r="R783" s="132">
        <f>Q783*H783</f>
        <v>0</v>
      </c>
      <c r="S783" s="132">
        <v>0</v>
      </c>
      <c r="T783" s="133">
        <f>S783*H783</f>
        <v>0</v>
      </c>
      <c r="AR783" s="134" t="s">
        <v>133</v>
      </c>
      <c r="AT783" s="134" t="s">
        <v>128</v>
      </c>
      <c r="AU783" s="134" t="s">
        <v>84</v>
      </c>
      <c r="AY783" s="13" t="s">
        <v>125</v>
      </c>
      <c r="BE783" s="135">
        <f>IF(N783="základní",J783,0)</f>
        <v>41200</v>
      </c>
      <c r="BF783" s="135">
        <f>IF(N783="snížená",J783,0)</f>
        <v>0</v>
      </c>
      <c r="BG783" s="135">
        <f>IF(N783="zákl. přenesená",J783,0)</f>
        <v>0</v>
      </c>
      <c r="BH783" s="135">
        <f>IF(N783="sníž. přenesená",J783,0)</f>
        <v>0</v>
      </c>
      <c r="BI783" s="135">
        <f>IF(N783="nulová",J783,0)</f>
        <v>0</v>
      </c>
      <c r="BJ783" s="13" t="s">
        <v>82</v>
      </c>
      <c r="BK783" s="135">
        <f>ROUND(I783*H783,2)</f>
        <v>41200</v>
      </c>
      <c r="BL783" s="13" t="s">
        <v>133</v>
      </c>
      <c r="BM783" s="134" t="s">
        <v>1364</v>
      </c>
    </row>
    <row r="784" spans="2:65" s="1" customFormat="1" ht="28.8">
      <c r="B784" s="25"/>
      <c r="D784" s="136" t="s">
        <v>134</v>
      </c>
      <c r="F784" s="137" t="s">
        <v>1365</v>
      </c>
      <c r="L784" s="25"/>
      <c r="M784" s="138"/>
      <c r="T784" s="49"/>
      <c r="AT784" s="13" t="s">
        <v>134</v>
      </c>
      <c r="AU784" s="13" t="s">
        <v>84</v>
      </c>
    </row>
    <row r="785" spans="2:65" s="1" customFormat="1" ht="16.5" customHeight="1">
      <c r="B785" s="25"/>
      <c r="C785" s="124" t="s">
        <v>753</v>
      </c>
      <c r="D785" s="124" t="s">
        <v>128</v>
      </c>
      <c r="E785" s="125" t="s">
        <v>1366</v>
      </c>
      <c r="F785" s="126" t="s">
        <v>1367</v>
      </c>
      <c r="G785" s="127" t="s">
        <v>146</v>
      </c>
      <c r="H785" s="128">
        <v>40</v>
      </c>
      <c r="I785" s="129">
        <v>1240</v>
      </c>
      <c r="J785" s="129">
        <f>ROUND(I785*H785,2)</f>
        <v>49600</v>
      </c>
      <c r="K785" s="126" t="s">
        <v>132</v>
      </c>
      <c r="L785" s="25"/>
      <c r="M785" s="130" t="s">
        <v>1</v>
      </c>
      <c r="N785" s="131" t="s">
        <v>39</v>
      </c>
      <c r="O785" s="132">
        <v>0</v>
      </c>
      <c r="P785" s="132">
        <f>O785*H785</f>
        <v>0</v>
      </c>
      <c r="Q785" s="132">
        <v>0</v>
      </c>
      <c r="R785" s="132">
        <f>Q785*H785</f>
        <v>0</v>
      </c>
      <c r="S785" s="132">
        <v>0</v>
      </c>
      <c r="T785" s="133">
        <f>S785*H785</f>
        <v>0</v>
      </c>
      <c r="AR785" s="134" t="s">
        <v>133</v>
      </c>
      <c r="AT785" s="134" t="s">
        <v>128</v>
      </c>
      <c r="AU785" s="134" t="s">
        <v>84</v>
      </c>
      <c r="AY785" s="13" t="s">
        <v>125</v>
      </c>
      <c r="BE785" s="135">
        <f>IF(N785="základní",J785,0)</f>
        <v>49600</v>
      </c>
      <c r="BF785" s="135">
        <f>IF(N785="snížená",J785,0)</f>
        <v>0</v>
      </c>
      <c r="BG785" s="135">
        <f>IF(N785="zákl. přenesená",J785,0)</f>
        <v>0</v>
      </c>
      <c r="BH785" s="135">
        <f>IF(N785="sníž. přenesená",J785,0)</f>
        <v>0</v>
      </c>
      <c r="BI785" s="135">
        <f>IF(N785="nulová",J785,0)</f>
        <v>0</v>
      </c>
      <c r="BJ785" s="13" t="s">
        <v>82</v>
      </c>
      <c r="BK785" s="135">
        <f>ROUND(I785*H785,2)</f>
        <v>49600</v>
      </c>
      <c r="BL785" s="13" t="s">
        <v>133</v>
      </c>
      <c r="BM785" s="134" t="s">
        <v>1368</v>
      </c>
    </row>
    <row r="786" spans="2:65" s="1" customFormat="1" ht="28.8">
      <c r="B786" s="25"/>
      <c r="D786" s="136" t="s">
        <v>134</v>
      </c>
      <c r="F786" s="137" t="s">
        <v>1369</v>
      </c>
      <c r="L786" s="25"/>
      <c r="M786" s="138"/>
      <c r="T786" s="49"/>
      <c r="AT786" s="13" t="s">
        <v>134</v>
      </c>
      <c r="AU786" s="13" t="s">
        <v>84</v>
      </c>
    </row>
    <row r="787" spans="2:65" s="1" customFormat="1" ht="16.5" customHeight="1">
      <c r="B787" s="25"/>
      <c r="C787" s="124" t="s">
        <v>1370</v>
      </c>
      <c r="D787" s="124" t="s">
        <v>128</v>
      </c>
      <c r="E787" s="125" t="s">
        <v>1371</v>
      </c>
      <c r="F787" s="126" t="s">
        <v>1372</v>
      </c>
      <c r="G787" s="127" t="s">
        <v>146</v>
      </c>
      <c r="H787" s="128">
        <v>150</v>
      </c>
      <c r="I787" s="129">
        <v>782</v>
      </c>
      <c r="J787" s="129">
        <f>ROUND(I787*H787,2)</f>
        <v>117300</v>
      </c>
      <c r="K787" s="126" t="s">
        <v>132</v>
      </c>
      <c r="L787" s="25"/>
      <c r="M787" s="130" t="s">
        <v>1</v>
      </c>
      <c r="N787" s="131" t="s">
        <v>39</v>
      </c>
      <c r="O787" s="132">
        <v>0</v>
      </c>
      <c r="P787" s="132">
        <f>O787*H787</f>
        <v>0</v>
      </c>
      <c r="Q787" s="132">
        <v>0</v>
      </c>
      <c r="R787" s="132">
        <f>Q787*H787</f>
        <v>0</v>
      </c>
      <c r="S787" s="132">
        <v>0</v>
      </c>
      <c r="T787" s="133">
        <f>S787*H787</f>
        <v>0</v>
      </c>
      <c r="AR787" s="134" t="s">
        <v>133</v>
      </c>
      <c r="AT787" s="134" t="s">
        <v>128</v>
      </c>
      <c r="AU787" s="134" t="s">
        <v>84</v>
      </c>
      <c r="AY787" s="13" t="s">
        <v>125</v>
      </c>
      <c r="BE787" s="135">
        <f>IF(N787="základní",J787,0)</f>
        <v>117300</v>
      </c>
      <c r="BF787" s="135">
        <f>IF(N787="snížená",J787,0)</f>
        <v>0</v>
      </c>
      <c r="BG787" s="135">
        <f>IF(N787="zákl. přenesená",J787,0)</f>
        <v>0</v>
      </c>
      <c r="BH787" s="135">
        <f>IF(N787="sníž. přenesená",J787,0)</f>
        <v>0</v>
      </c>
      <c r="BI787" s="135">
        <f>IF(N787="nulová",J787,0)</f>
        <v>0</v>
      </c>
      <c r="BJ787" s="13" t="s">
        <v>82</v>
      </c>
      <c r="BK787" s="135">
        <f>ROUND(I787*H787,2)</f>
        <v>117300</v>
      </c>
      <c r="BL787" s="13" t="s">
        <v>133</v>
      </c>
      <c r="BM787" s="134" t="s">
        <v>1373</v>
      </c>
    </row>
    <row r="788" spans="2:65" s="1" customFormat="1" ht="28.8">
      <c r="B788" s="25"/>
      <c r="D788" s="136" t="s">
        <v>134</v>
      </c>
      <c r="F788" s="137" t="s">
        <v>1374</v>
      </c>
      <c r="L788" s="25"/>
      <c r="M788" s="138"/>
      <c r="T788" s="49"/>
      <c r="AT788" s="13" t="s">
        <v>134</v>
      </c>
      <c r="AU788" s="13" t="s">
        <v>84</v>
      </c>
    </row>
    <row r="789" spans="2:65" s="1" customFormat="1" ht="16.5" customHeight="1">
      <c r="B789" s="25"/>
      <c r="C789" s="124" t="s">
        <v>757</v>
      </c>
      <c r="D789" s="124" t="s">
        <v>128</v>
      </c>
      <c r="E789" s="125" t="s">
        <v>1375</v>
      </c>
      <c r="F789" s="126" t="s">
        <v>1376</v>
      </c>
      <c r="G789" s="127" t="s">
        <v>146</v>
      </c>
      <c r="H789" s="128">
        <v>150</v>
      </c>
      <c r="I789" s="129">
        <v>1080</v>
      </c>
      <c r="J789" s="129">
        <f>ROUND(I789*H789,2)</f>
        <v>162000</v>
      </c>
      <c r="K789" s="126" t="s">
        <v>132</v>
      </c>
      <c r="L789" s="25"/>
      <c r="M789" s="130" t="s">
        <v>1</v>
      </c>
      <c r="N789" s="131" t="s">
        <v>39</v>
      </c>
      <c r="O789" s="132">
        <v>0</v>
      </c>
      <c r="P789" s="132">
        <f>O789*H789</f>
        <v>0</v>
      </c>
      <c r="Q789" s="132">
        <v>0</v>
      </c>
      <c r="R789" s="132">
        <f>Q789*H789</f>
        <v>0</v>
      </c>
      <c r="S789" s="132">
        <v>0</v>
      </c>
      <c r="T789" s="133">
        <f>S789*H789</f>
        <v>0</v>
      </c>
      <c r="AR789" s="134" t="s">
        <v>133</v>
      </c>
      <c r="AT789" s="134" t="s">
        <v>128</v>
      </c>
      <c r="AU789" s="134" t="s">
        <v>84</v>
      </c>
      <c r="AY789" s="13" t="s">
        <v>125</v>
      </c>
      <c r="BE789" s="135">
        <f>IF(N789="základní",J789,0)</f>
        <v>162000</v>
      </c>
      <c r="BF789" s="135">
        <f>IF(N789="snížená",J789,0)</f>
        <v>0</v>
      </c>
      <c r="BG789" s="135">
        <f>IF(N789="zákl. přenesená",J789,0)</f>
        <v>0</v>
      </c>
      <c r="BH789" s="135">
        <f>IF(N789="sníž. přenesená",J789,0)</f>
        <v>0</v>
      </c>
      <c r="BI789" s="135">
        <f>IF(N789="nulová",J789,0)</f>
        <v>0</v>
      </c>
      <c r="BJ789" s="13" t="s">
        <v>82</v>
      </c>
      <c r="BK789" s="135">
        <f>ROUND(I789*H789,2)</f>
        <v>162000</v>
      </c>
      <c r="BL789" s="13" t="s">
        <v>133</v>
      </c>
      <c r="BM789" s="134" t="s">
        <v>1377</v>
      </c>
    </row>
    <row r="790" spans="2:65" s="1" customFormat="1" ht="28.8">
      <c r="B790" s="25"/>
      <c r="D790" s="136" t="s">
        <v>134</v>
      </c>
      <c r="F790" s="137" t="s">
        <v>1378</v>
      </c>
      <c r="L790" s="25"/>
      <c r="M790" s="138"/>
      <c r="T790" s="49"/>
      <c r="AT790" s="13" t="s">
        <v>134</v>
      </c>
      <c r="AU790" s="13" t="s">
        <v>84</v>
      </c>
    </row>
    <row r="791" spans="2:65" s="1" customFormat="1" ht="16.5" customHeight="1">
      <c r="B791" s="25"/>
      <c r="C791" s="124" t="s">
        <v>1379</v>
      </c>
      <c r="D791" s="124" t="s">
        <v>128</v>
      </c>
      <c r="E791" s="125" t="s">
        <v>1380</v>
      </c>
      <c r="F791" s="126" t="s">
        <v>1381</v>
      </c>
      <c r="G791" s="127" t="s">
        <v>146</v>
      </c>
      <c r="H791" s="128">
        <v>100</v>
      </c>
      <c r="I791" s="129">
        <v>1310</v>
      </c>
      <c r="J791" s="129">
        <f>ROUND(I791*H791,2)</f>
        <v>131000</v>
      </c>
      <c r="K791" s="126" t="s">
        <v>132</v>
      </c>
      <c r="L791" s="25"/>
      <c r="M791" s="130" t="s">
        <v>1</v>
      </c>
      <c r="N791" s="131" t="s">
        <v>39</v>
      </c>
      <c r="O791" s="132">
        <v>0</v>
      </c>
      <c r="P791" s="132">
        <f>O791*H791</f>
        <v>0</v>
      </c>
      <c r="Q791" s="132">
        <v>0</v>
      </c>
      <c r="R791" s="132">
        <f>Q791*H791</f>
        <v>0</v>
      </c>
      <c r="S791" s="132">
        <v>0</v>
      </c>
      <c r="T791" s="133">
        <f>S791*H791</f>
        <v>0</v>
      </c>
      <c r="AR791" s="134" t="s">
        <v>133</v>
      </c>
      <c r="AT791" s="134" t="s">
        <v>128</v>
      </c>
      <c r="AU791" s="134" t="s">
        <v>84</v>
      </c>
      <c r="AY791" s="13" t="s">
        <v>125</v>
      </c>
      <c r="BE791" s="135">
        <f>IF(N791="základní",J791,0)</f>
        <v>131000</v>
      </c>
      <c r="BF791" s="135">
        <f>IF(N791="snížená",J791,0)</f>
        <v>0</v>
      </c>
      <c r="BG791" s="135">
        <f>IF(N791="zákl. přenesená",J791,0)</f>
        <v>0</v>
      </c>
      <c r="BH791" s="135">
        <f>IF(N791="sníž. přenesená",J791,0)</f>
        <v>0</v>
      </c>
      <c r="BI791" s="135">
        <f>IF(N791="nulová",J791,0)</f>
        <v>0</v>
      </c>
      <c r="BJ791" s="13" t="s">
        <v>82</v>
      </c>
      <c r="BK791" s="135">
        <f>ROUND(I791*H791,2)</f>
        <v>131000</v>
      </c>
      <c r="BL791" s="13" t="s">
        <v>133</v>
      </c>
      <c r="BM791" s="134" t="s">
        <v>1382</v>
      </c>
    </row>
    <row r="792" spans="2:65" s="1" customFormat="1" ht="28.8">
      <c r="B792" s="25"/>
      <c r="D792" s="136" t="s">
        <v>134</v>
      </c>
      <c r="F792" s="137" t="s">
        <v>1383</v>
      </c>
      <c r="L792" s="25"/>
      <c r="M792" s="138"/>
      <c r="T792" s="49"/>
      <c r="AT792" s="13" t="s">
        <v>134</v>
      </c>
      <c r="AU792" s="13" t="s">
        <v>84</v>
      </c>
    </row>
    <row r="793" spans="2:65" s="1" customFormat="1" ht="16.5" customHeight="1">
      <c r="B793" s="25"/>
      <c r="C793" s="124" t="s">
        <v>762</v>
      </c>
      <c r="D793" s="124" t="s">
        <v>128</v>
      </c>
      <c r="E793" s="125" t="s">
        <v>1384</v>
      </c>
      <c r="F793" s="126" t="s">
        <v>1385</v>
      </c>
      <c r="G793" s="127" t="s">
        <v>146</v>
      </c>
      <c r="H793" s="128">
        <v>200</v>
      </c>
      <c r="I793" s="129">
        <v>196</v>
      </c>
      <c r="J793" s="129">
        <f>ROUND(I793*H793,2)</f>
        <v>39200</v>
      </c>
      <c r="K793" s="126" t="s">
        <v>132</v>
      </c>
      <c r="L793" s="25"/>
      <c r="M793" s="130" t="s">
        <v>1</v>
      </c>
      <c r="N793" s="131" t="s">
        <v>39</v>
      </c>
      <c r="O793" s="132">
        <v>0</v>
      </c>
      <c r="P793" s="132">
        <f>O793*H793</f>
        <v>0</v>
      </c>
      <c r="Q793" s="132">
        <v>0</v>
      </c>
      <c r="R793" s="132">
        <f>Q793*H793</f>
        <v>0</v>
      </c>
      <c r="S793" s="132">
        <v>0</v>
      </c>
      <c r="T793" s="133">
        <f>S793*H793</f>
        <v>0</v>
      </c>
      <c r="AR793" s="134" t="s">
        <v>133</v>
      </c>
      <c r="AT793" s="134" t="s">
        <v>128</v>
      </c>
      <c r="AU793" s="134" t="s">
        <v>84</v>
      </c>
      <c r="AY793" s="13" t="s">
        <v>125</v>
      </c>
      <c r="BE793" s="135">
        <f>IF(N793="základní",J793,0)</f>
        <v>39200</v>
      </c>
      <c r="BF793" s="135">
        <f>IF(N793="snížená",J793,0)</f>
        <v>0</v>
      </c>
      <c r="BG793" s="135">
        <f>IF(N793="zákl. přenesená",J793,0)</f>
        <v>0</v>
      </c>
      <c r="BH793" s="135">
        <f>IF(N793="sníž. přenesená",J793,0)</f>
        <v>0</v>
      </c>
      <c r="BI793" s="135">
        <f>IF(N793="nulová",J793,0)</f>
        <v>0</v>
      </c>
      <c r="BJ793" s="13" t="s">
        <v>82</v>
      </c>
      <c r="BK793" s="135">
        <f>ROUND(I793*H793,2)</f>
        <v>39200</v>
      </c>
      <c r="BL793" s="13" t="s">
        <v>133</v>
      </c>
      <c r="BM793" s="134" t="s">
        <v>1386</v>
      </c>
    </row>
    <row r="794" spans="2:65" s="1" customFormat="1">
      <c r="B794" s="25"/>
      <c r="D794" s="136" t="s">
        <v>134</v>
      </c>
      <c r="F794" s="137" t="s">
        <v>1385</v>
      </c>
      <c r="L794" s="25"/>
      <c r="M794" s="138"/>
      <c r="T794" s="49"/>
      <c r="AT794" s="13" t="s">
        <v>134</v>
      </c>
      <c r="AU794" s="13" t="s">
        <v>84</v>
      </c>
    </row>
    <row r="795" spans="2:65" s="1" customFormat="1" ht="16.5" customHeight="1">
      <c r="B795" s="25"/>
      <c r="C795" s="124" t="s">
        <v>1387</v>
      </c>
      <c r="D795" s="124" t="s">
        <v>128</v>
      </c>
      <c r="E795" s="125" t="s">
        <v>1388</v>
      </c>
      <c r="F795" s="126" t="s">
        <v>1389</v>
      </c>
      <c r="G795" s="127" t="s">
        <v>431</v>
      </c>
      <c r="H795" s="128">
        <v>50</v>
      </c>
      <c r="I795" s="129">
        <v>398</v>
      </c>
      <c r="J795" s="129">
        <f>ROUND(I795*H795,2)</f>
        <v>19900</v>
      </c>
      <c r="K795" s="126" t="s">
        <v>132</v>
      </c>
      <c r="L795" s="25"/>
      <c r="M795" s="130" t="s">
        <v>1</v>
      </c>
      <c r="N795" s="131" t="s">
        <v>39</v>
      </c>
      <c r="O795" s="132">
        <v>0</v>
      </c>
      <c r="P795" s="132">
        <f>O795*H795</f>
        <v>0</v>
      </c>
      <c r="Q795" s="132">
        <v>0</v>
      </c>
      <c r="R795" s="132">
        <f>Q795*H795</f>
        <v>0</v>
      </c>
      <c r="S795" s="132">
        <v>0</v>
      </c>
      <c r="T795" s="133">
        <f>S795*H795</f>
        <v>0</v>
      </c>
      <c r="AR795" s="134" t="s">
        <v>133</v>
      </c>
      <c r="AT795" s="134" t="s">
        <v>128</v>
      </c>
      <c r="AU795" s="134" t="s">
        <v>84</v>
      </c>
      <c r="AY795" s="13" t="s">
        <v>125</v>
      </c>
      <c r="BE795" s="135">
        <f>IF(N795="základní",J795,0)</f>
        <v>19900</v>
      </c>
      <c r="BF795" s="135">
        <f>IF(N795="snížená",J795,0)</f>
        <v>0</v>
      </c>
      <c r="BG795" s="135">
        <f>IF(N795="zákl. přenesená",J795,0)</f>
        <v>0</v>
      </c>
      <c r="BH795" s="135">
        <f>IF(N795="sníž. přenesená",J795,0)</f>
        <v>0</v>
      </c>
      <c r="BI795" s="135">
        <f>IF(N795="nulová",J795,0)</f>
        <v>0</v>
      </c>
      <c r="BJ795" s="13" t="s">
        <v>82</v>
      </c>
      <c r="BK795" s="135">
        <f>ROUND(I795*H795,2)</f>
        <v>19900</v>
      </c>
      <c r="BL795" s="13" t="s">
        <v>133</v>
      </c>
      <c r="BM795" s="134" t="s">
        <v>1390</v>
      </c>
    </row>
    <row r="796" spans="2:65" s="1" customFormat="1" ht="38.4">
      <c r="B796" s="25"/>
      <c r="D796" s="136" t="s">
        <v>134</v>
      </c>
      <c r="F796" s="137" t="s">
        <v>1391</v>
      </c>
      <c r="L796" s="25"/>
      <c r="M796" s="138"/>
      <c r="T796" s="49"/>
      <c r="AT796" s="13" t="s">
        <v>134</v>
      </c>
      <c r="AU796" s="13" t="s">
        <v>84</v>
      </c>
    </row>
    <row r="797" spans="2:65" s="1" customFormat="1" ht="19.2">
      <c r="B797" s="25"/>
      <c r="D797" s="136" t="s">
        <v>136</v>
      </c>
      <c r="F797" s="139" t="s">
        <v>434</v>
      </c>
      <c r="L797" s="25"/>
      <c r="M797" s="138"/>
      <c r="T797" s="49"/>
      <c r="AT797" s="13" t="s">
        <v>136</v>
      </c>
      <c r="AU797" s="13" t="s">
        <v>84</v>
      </c>
    </row>
    <row r="798" spans="2:65" s="1" customFormat="1" ht="16.5" customHeight="1">
      <c r="B798" s="25"/>
      <c r="C798" s="124" t="s">
        <v>766</v>
      </c>
      <c r="D798" s="124" t="s">
        <v>128</v>
      </c>
      <c r="E798" s="125" t="s">
        <v>1392</v>
      </c>
      <c r="F798" s="126" t="s">
        <v>1393</v>
      </c>
      <c r="G798" s="127" t="s">
        <v>431</v>
      </c>
      <c r="H798" s="128">
        <v>50</v>
      </c>
      <c r="I798" s="129">
        <v>684</v>
      </c>
      <c r="J798" s="129">
        <f>ROUND(I798*H798,2)</f>
        <v>34200</v>
      </c>
      <c r="K798" s="126" t="s">
        <v>132</v>
      </c>
      <c r="L798" s="25"/>
      <c r="M798" s="130" t="s">
        <v>1</v>
      </c>
      <c r="N798" s="131" t="s">
        <v>39</v>
      </c>
      <c r="O798" s="132">
        <v>0</v>
      </c>
      <c r="P798" s="132">
        <f>O798*H798</f>
        <v>0</v>
      </c>
      <c r="Q798" s="132">
        <v>0</v>
      </c>
      <c r="R798" s="132">
        <f>Q798*H798</f>
        <v>0</v>
      </c>
      <c r="S798" s="132">
        <v>0</v>
      </c>
      <c r="T798" s="133">
        <f>S798*H798</f>
        <v>0</v>
      </c>
      <c r="AR798" s="134" t="s">
        <v>133</v>
      </c>
      <c r="AT798" s="134" t="s">
        <v>128</v>
      </c>
      <c r="AU798" s="134" t="s">
        <v>84</v>
      </c>
      <c r="AY798" s="13" t="s">
        <v>125</v>
      </c>
      <c r="BE798" s="135">
        <f>IF(N798="základní",J798,0)</f>
        <v>34200</v>
      </c>
      <c r="BF798" s="135">
        <f>IF(N798="snížená",J798,0)</f>
        <v>0</v>
      </c>
      <c r="BG798" s="135">
        <f>IF(N798="zákl. přenesená",J798,0)</f>
        <v>0</v>
      </c>
      <c r="BH798" s="135">
        <f>IF(N798="sníž. přenesená",J798,0)</f>
        <v>0</v>
      </c>
      <c r="BI798" s="135">
        <f>IF(N798="nulová",J798,0)</f>
        <v>0</v>
      </c>
      <c r="BJ798" s="13" t="s">
        <v>82</v>
      </c>
      <c r="BK798" s="135">
        <f>ROUND(I798*H798,2)</f>
        <v>34200</v>
      </c>
      <c r="BL798" s="13" t="s">
        <v>133</v>
      </c>
      <c r="BM798" s="134" t="s">
        <v>1394</v>
      </c>
    </row>
    <row r="799" spans="2:65" s="1" customFormat="1" ht="28.8">
      <c r="B799" s="25"/>
      <c r="D799" s="136" t="s">
        <v>134</v>
      </c>
      <c r="F799" s="137" t="s">
        <v>1395</v>
      </c>
      <c r="L799" s="25"/>
      <c r="M799" s="138"/>
      <c r="T799" s="49"/>
      <c r="AT799" s="13" t="s">
        <v>134</v>
      </c>
      <c r="AU799" s="13" t="s">
        <v>84</v>
      </c>
    </row>
    <row r="800" spans="2:65" s="1" customFormat="1" ht="19.2">
      <c r="B800" s="25"/>
      <c r="D800" s="136" t="s">
        <v>136</v>
      </c>
      <c r="F800" s="139" t="s">
        <v>434</v>
      </c>
      <c r="L800" s="25"/>
      <c r="M800" s="138"/>
      <c r="T800" s="49"/>
      <c r="AT800" s="13" t="s">
        <v>136</v>
      </c>
      <c r="AU800" s="13" t="s">
        <v>84</v>
      </c>
    </row>
    <row r="801" spans="2:65" s="1" customFormat="1" ht="16.5" customHeight="1">
      <c r="B801" s="25"/>
      <c r="C801" s="124" t="s">
        <v>1396</v>
      </c>
      <c r="D801" s="124" t="s">
        <v>128</v>
      </c>
      <c r="E801" s="125" t="s">
        <v>1397</v>
      </c>
      <c r="F801" s="126" t="s">
        <v>1398</v>
      </c>
      <c r="G801" s="127" t="s">
        <v>431</v>
      </c>
      <c r="H801" s="128">
        <v>50</v>
      </c>
      <c r="I801" s="129">
        <v>817</v>
      </c>
      <c r="J801" s="129">
        <f>ROUND(I801*H801,2)</f>
        <v>40850</v>
      </c>
      <c r="K801" s="126" t="s">
        <v>132</v>
      </c>
      <c r="L801" s="25"/>
      <c r="M801" s="130" t="s">
        <v>1</v>
      </c>
      <c r="N801" s="131" t="s">
        <v>39</v>
      </c>
      <c r="O801" s="132">
        <v>0</v>
      </c>
      <c r="P801" s="132">
        <f>O801*H801</f>
        <v>0</v>
      </c>
      <c r="Q801" s="132">
        <v>0</v>
      </c>
      <c r="R801" s="132">
        <f>Q801*H801</f>
        <v>0</v>
      </c>
      <c r="S801" s="132">
        <v>0</v>
      </c>
      <c r="T801" s="133">
        <f>S801*H801</f>
        <v>0</v>
      </c>
      <c r="AR801" s="134" t="s">
        <v>133</v>
      </c>
      <c r="AT801" s="134" t="s">
        <v>128</v>
      </c>
      <c r="AU801" s="134" t="s">
        <v>84</v>
      </c>
      <c r="AY801" s="13" t="s">
        <v>125</v>
      </c>
      <c r="BE801" s="135">
        <f>IF(N801="základní",J801,0)</f>
        <v>40850</v>
      </c>
      <c r="BF801" s="135">
        <f>IF(N801="snížená",J801,0)</f>
        <v>0</v>
      </c>
      <c r="BG801" s="135">
        <f>IF(N801="zákl. přenesená",J801,0)</f>
        <v>0</v>
      </c>
      <c r="BH801" s="135">
        <f>IF(N801="sníž. přenesená",J801,0)</f>
        <v>0</v>
      </c>
      <c r="BI801" s="135">
        <f>IF(N801="nulová",J801,0)</f>
        <v>0</v>
      </c>
      <c r="BJ801" s="13" t="s">
        <v>82</v>
      </c>
      <c r="BK801" s="135">
        <f>ROUND(I801*H801,2)</f>
        <v>40850</v>
      </c>
      <c r="BL801" s="13" t="s">
        <v>133</v>
      </c>
      <c r="BM801" s="134" t="s">
        <v>1399</v>
      </c>
    </row>
    <row r="802" spans="2:65" s="1" customFormat="1" ht="38.4">
      <c r="B802" s="25"/>
      <c r="D802" s="136" t="s">
        <v>134</v>
      </c>
      <c r="F802" s="137" t="s">
        <v>1400</v>
      </c>
      <c r="L802" s="25"/>
      <c r="M802" s="138"/>
      <c r="T802" s="49"/>
      <c r="AT802" s="13" t="s">
        <v>134</v>
      </c>
      <c r="AU802" s="13" t="s">
        <v>84</v>
      </c>
    </row>
    <row r="803" spans="2:65" s="1" customFormat="1" ht="19.2">
      <c r="B803" s="25"/>
      <c r="D803" s="136" t="s">
        <v>136</v>
      </c>
      <c r="F803" s="139" t="s">
        <v>434</v>
      </c>
      <c r="L803" s="25"/>
      <c r="M803" s="138"/>
      <c r="T803" s="49"/>
      <c r="AT803" s="13" t="s">
        <v>136</v>
      </c>
      <c r="AU803" s="13" t="s">
        <v>84</v>
      </c>
    </row>
    <row r="804" spans="2:65" s="1" customFormat="1" ht="16.5" customHeight="1">
      <c r="B804" s="25"/>
      <c r="C804" s="124" t="s">
        <v>771</v>
      </c>
      <c r="D804" s="124" t="s">
        <v>128</v>
      </c>
      <c r="E804" s="125" t="s">
        <v>1401</v>
      </c>
      <c r="F804" s="126" t="s">
        <v>1402</v>
      </c>
      <c r="G804" s="127" t="s">
        <v>431</v>
      </c>
      <c r="H804" s="128">
        <v>50</v>
      </c>
      <c r="I804" s="129">
        <v>538</v>
      </c>
      <c r="J804" s="129">
        <f>ROUND(I804*H804,2)</f>
        <v>26900</v>
      </c>
      <c r="K804" s="126" t="s">
        <v>132</v>
      </c>
      <c r="L804" s="25"/>
      <c r="M804" s="130" t="s">
        <v>1</v>
      </c>
      <c r="N804" s="131" t="s">
        <v>39</v>
      </c>
      <c r="O804" s="132">
        <v>0</v>
      </c>
      <c r="P804" s="132">
        <f>O804*H804</f>
        <v>0</v>
      </c>
      <c r="Q804" s="132">
        <v>0</v>
      </c>
      <c r="R804" s="132">
        <f>Q804*H804</f>
        <v>0</v>
      </c>
      <c r="S804" s="132">
        <v>0</v>
      </c>
      <c r="T804" s="133">
        <f>S804*H804</f>
        <v>0</v>
      </c>
      <c r="AR804" s="134" t="s">
        <v>133</v>
      </c>
      <c r="AT804" s="134" t="s">
        <v>128</v>
      </c>
      <c r="AU804" s="134" t="s">
        <v>84</v>
      </c>
      <c r="AY804" s="13" t="s">
        <v>125</v>
      </c>
      <c r="BE804" s="135">
        <f>IF(N804="základní",J804,0)</f>
        <v>26900</v>
      </c>
      <c r="BF804" s="135">
        <f>IF(N804="snížená",J804,0)</f>
        <v>0</v>
      </c>
      <c r="BG804" s="135">
        <f>IF(N804="zákl. přenesená",J804,0)</f>
        <v>0</v>
      </c>
      <c r="BH804" s="135">
        <f>IF(N804="sníž. přenesená",J804,0)</f>
        <v>0</v>
      </c>
      <c r="BI804" s="135">
        <f>IF(N804="nulová",J804,0)</f>
        <v>0</v>
      </c>
      <c r="BJ804" s="13" t="s">
        <v>82</v>
      </c>
      <c r="BK804" s="135">
        <f>ROUND(I804*H804,2)</f>
        <v>26900</v>
      </c>
      <c r="BL804" s="13" t="s">
        <v>133</v>
      </c>
      <c r="BM804" s="134" t="s">
        <v>1403</v>
      </c>
    </row>
    <row r="805" spans="2:65" s="1" customFormat="1" ht="38.4">
      <c r="B805" s="25"/>
      <c r="D805" s="136" t="s">
        <v>134</v>
      </c>
      <c r="F805" s="137" t="s">
        <v>1404</v>
      </c>
      <c r="L805" s="25"/>
      <c r="M805" s="138"/>
      <c r="T805" s="49"/>
      <c r="AT805" s="13" t="s">
        <v>134</v>
      </c>
      <c r="AU805" s="13" t="s">
        <v>84</v>
      </c>
    </row>
    <row r="806" spans="2:65" s="1" customFormat="1" ht="19.2">
      <c r="B806" s="25"/>
      <c r="D806" s="136" t="s">
        <v>136</v>
      </c>
      <c r="F806" s="139" t="s">
        <v>444</v>
      </c>
      <c r="L806" s="25"/>
      <c r="M806" s="138"/>
      <c r="T806" s="49"/>
      <c r="AT806" s="13" t="s">
        <v>136</v>
      </c>
      <c r="AU806" s="13" t="s">
        <v>84</v>
      </c>
    </row>
    <row r="807" spans="2:65" s="1" customFormat="1" ht="16.5" customHeight="1">
      <c r="B807" s="25"/>
      <c r="C807" s="124" t="s">
        <v>1405</v>
      </c>
      <c r="D807" s="124" t="s">
        <v>128</v>
      </c>
      <c r="E807" s="125" t="s">
        <v>1406</v>
      </c>
      <c r="F807" s="126" t="s">
        <v>1407</v>
      </c>
      <c r="G807" s="127" t="s">
        <v>431</v>
      </c>
      <c r="H807" s="128">
        <v>50</v>
      </c>
      <c r="I807" s="129">
        <v>712</v>
      </c>
      <c r="J807" s="129">
        <f>ROUND(I807*H807,2)</f>
        <v>35600</v>
      </c>
      <c r="K807" s="126" t="s">
        <v>132</v>
      </c>
      <c r="L807" s="25"/>
      <c r="M807" s="130" t="s">
        <v>1</v>
      </c>
      <c r="N807" s="131" t="s">
        <v>39</v>
      </c>
      <c r="O807" s="132">
        <v>0</v>
      </c>
      <c r="P807" s="132">
        <f>O807*H807</f>
        <v>0</v>
      </c>
      <c r="Q807" s="132">
        <v>0</v>
      </c>
      <c r="R807" s="132">
        <f>Q807*H807</f>
        <v>0</v>
      </c>
      <c r="S807" s="132">
        <v>0</v>
      </c>
      <c r="T807" s="133">
        <f>S807*H807</f>
        <v>0</v>
      </c>
      <c r="AR807" s="134" t="s">
        <v>133</v>
      </c>
      <c r="AT807" s="134" t="s">
        <v>128</v>
      </c>
      <c r="AU807" s="134" t="s">
        <v>84</v>
      </c>
      <c r="AY807" s="13" t="s">
        <v>125</v>
      </c>
      <c r="BE807" s="135">
        <f>IF(N807="základní",J807,0)</f>
        <v>35600</v>
      </c>
      <c r="BF807" s="135">
        <f>IF(N807="snížená",J807,0)</f>
        <v>0</v>
      </c>
      <c r="BG807" s="135">
        <f>IF(N807="zákl. přenesená",J807,0)</f>
        <v>0</v>
      </c>
      <c r="BH807" s="135">
        <f>IF(N807="sníž. přenesená",J807,0)</f>
        <v>0</v>
      </c>
      <c r="BI807" s="135">
        <f>IF(N807="nulová",J807,0)</f>
        <v>0</v>
      </c>
      <c r="BJ807" s="13" t="s">
        <v>82</v>
      </c>
      <c r="BK807" s="135">
        <f>ROUND(I807*H807,2)</f>
        <v>35600</v>
      </c>
      <c r="BL807" s="13" t="s">
        <v>133</v>
      </c>
      <c r="BM807" s="134" t="s">
        <v>1408</v>
      </c>
    </row>
    <row r="808" spans="2:65" s="1" customFormat="1" ht="28.8">
      <c r="B808" s="25"/>
      <c r="D808" s="136" t="s">
        <v>134</v>
      </c>
      <c r="F808" s="137" t="s">
        <v>1409</v>
      </c>
      <c r="L808" s="25"/>
      <c r="M808" s="138"/>
      <c r="T808" s="49"/>
      <c r="AT808" s="13" t="s">
        <v>134</v>
      </c>
      <c r="AU808" s="13" t="s">
        <v>84</v>
      </c>
    </row>
    <row r="809" spans="2:65" s="1" customFormat="1" ht="19.2">
      <c r="B809" s="25"/>
      <c r="D809" s="136" t="s">
        <v>136</v>
      </c>
      <c r="F809" s="139" t="s">
        <v>444</v>
      </c>
      <c r="L809" s="25"/>
      <c r="M809" s="138"/>
      <c r="T809" s="49"/>
      <c r="AT809" s="13" t="s">
        <v>136</v>
      </c>
      <c r="AU809" s="13" t="s">
        <v>84</v>
      </c>
    </row>
    <row r="810" spans="2:65" s="1" customFormat="1" ht="16.5" customHeight="1">
      <c r="B810" s="25"/>
      <c r="C810" s="124" t="s">
        <v>775</v>
      </c>
      <c r="D810" s="124" t="s">
        <v>128</v>
      </c>
      <c r="E810" s="125" t="s">
        <v>1410</v>
      </c>
      <c r="F810" s="126" t="s">
        <v>1411</v>
      </c>
      <c r="G810" s="127" t="s">
        <v>431</v>
      </c>
      <c r="H810" s="128">
        <v>50</v>
      </c>
      <c r="I810" s="129">
        <v>817</v>
      </c>
      <c r="J810" s="129">
        <f>ROUND(I810*H810,2)</f>
        <v>40850</v>
      </c>
      <c r="K810" s="126" t="s">
        <v>132</v>
      </c>
      <c r="L810" s="25"/>
      <c r="M810" s="130" t="s">
        <v>1</v>
      </c>
      <c r="N810" s="131" t="s">
        <v>39</v>
      </c>
      <c r="O810" s="132">
        <v>0</v>
      </c>
      <c r="P810" s="132">
        <f>O810*H810</f>
        <v>0</v>
      </c>
      <c r="Q810" s="132">
        <v>0</v>
      </c>
      <c r="R810" s="132">
        <f>Q810*H810</f>
        <v>0</v>
      </c>
      <c r="S810" s="132">
        <v>0</v>
      </c>
      <c r="T810" s="133">
        <f>S810*H810</f>
        <v>0</v>
      </c>
      <c r="AR810" s="134" t="s">
        <v>133</v>
      </c>
      <c r="AT810" s="134" t="s">
        <v>128</v>
      </c>
      <c r="AU810" s="134" t="s">
        <v>84</v>
      </c>
      <c r="AY810" s="13" t="s">
        <v>125</v>
      </c>
      <c r="BE810" s="135">
        <f>IF(N810="základní",J810,0)</f>
        <v>40850</v>
      </c>
      <c r="BF810" s="135">
        <f>IF(N810="snížená",J810,0)</f>
        <v>0</v>
      </c>
      <c r="BG810" s="135">
        <f>IF(N810="zákl. přenesená",J810,0)</f>
        <v>0</v>
      </c>
      <c r="BH810" s="135">
        <f>IF(N810="sníž. přenesená",J810,0)</f>
        <v>0</v>
      </c>
      <c r="BI810" s="135">
        <f>IF(N810="nulová",J810,0)</f>
        <v>0</v>
      </c>
      <c r="BJ810" s="13" t="s">
        <v>82</v>
      </c>
      <c r="BK810" s="135">
        <f>ROUND(I810*H810,2)</f>
        <v>40850</v>
      </c>
      <c r="BL810" s="13" t="s">
        <v>133</v>
      </c>
      <c r="BM810" s="134" t="s">
        <v>1412</v>
      </c>
    </row>
    <row r="811" spans="2:65" s="1" customFormat="1" ht="38.4">
      <c r="B811" s="25"/>
      <c r="D811" s="136" t="s">
        <v>134</v>
      </c>
      <c r="F811" s="137" t="s">
        <v>1413</v>
      </c>
      <c r="L811" s="25"/>
      <c r="M811" s="138"/>
      <c r="T811" s="49"/>
      <c r="AT811" s="13" t="s">
        <v>134</v>
      </c>
      <c r="AU811" s="13" t="s">
        <v>84</v>
      </c>
    </row>
    <row r="812" spans="2:65" s="1" customFormat="1" ht="19.2">
      <c r="B812" s="25"/>
      <c r="D812" s="136" t="s">
        <v>136</v>
      </c>
      <c r="F812" s="139" t="s">
        <v>444</v>
      </c>
      <c r="L812" s="25"/>
      <c r="M812" s="138"/>
      <c r="T812" s="49"/>
      <c r="AT812" s="13" t="s">
        <v>136</v>
      </c>
      <c r="AU812" s="13" t="s">
        <v>84</v>
      </c>
    </row>
    <row r="813" spans="2:65" s="1" customFormat="1" ht="16.5" customHeight="1">
      <c r="B813" s="25"/>
      <c r="C813" s="124" t="s">
        <v>1414</v>
      </c>
      <c r="D813" s="124" t="s">
        <v>128</v>
      </c>
      <c r="E813" s="125" t="s">
        <v>1415</v>
      </c>
      <c r="F813" s="126" t="s">
        <v>1416</v>
      </c>
      <c r="G813" s="127" t="s">
        <v>131</v>
      </c>
      <c r="H813" s="128">
        <v>2</v>
      </c>
      <c r="I813" s="129">
        <v>134200</v>
      </c>
      <c r="J813" s="129">
        <f>ROUND(I813*H813,2)</f>
        <v>268400</v>
      </c>
      <c r="K813" s="126" t="s">
        <v>132</v>
      </c>
      <c r="L813" s="25"/>
      <c r="M813" s="130" t="s">
        <v>1</v>
      </c>
      <c r="N813" s="131" t="s">
        <v>39</v>
      </c>
      <c r="O813" s="132">
        <v>0</v>
      </c>
      <c r="P813" s="132">
        <f>O813*H813</f>
        <v>0</v>
      </c>
      <c r="Q813" s="132">
        <v>0</v>
      </c>
      <c r="R813" s="132">
        <f>Q813*H813</f>
        <v>0</v>
      </c>
      <c r="S813" s="132">
        <v>0</v>
      </c>
      <c r="T813" s="133">
        <f>S813*H813</f>
        <v>0</v>
      </c>
      <c r="AR813" s="134" t="s">
        <v>133</v>
      </c>
      <c r="AT813" s="134" t="s">
        <v>128</v>
      </c>
      <c r="AU813" s="134" t="s">
        <v>84</v>
      </c>
      <c r="AY813" s="13" t="s">
        <v>125</v>
      </c>
      <c r="BE813" s="135">
        <f>IF(N813="základní",J813,0)</f>
        <v>268400</v>
      </c>
      <c r="BF813" s="135">
        <f>IF(N813="snížená",J813,0)</f>
        <v>0</v>
      </c>
      <c r="BG813" s="135">
        <f>IF(N813="zákl. přenesená",J813,0)</f>
        <v>0</v>
      </c>
      <c r="BH813" s="135">
        <f>IF(N813="sníž. přenesená",J813,0)</f>
        <v>0</v>
      </c>
      <c r="BI813" s="135">
        <f>IF(N813="nulová",J813,0)</f>
        <v>0</v>
      </c>
      <c r="BJ813" s="13" t="s">
        <v>82</v>
      </c>
      <c r="BK813" s="135">
        <f>ROUND(I813*H813,2)</f>
        <v>268400</v>
      </c>
      <c r="BL813" s="13" t="s">
        <v>133</v>
      </c>
      <c r="BM813" s="134" t="s">
        <v>1417</v>
      </c>
    </row>
    <row r="814" spans="2:65" s="1" customFormat="1" ht="48">
      <c r="B814" s="25"/>
      <c r="D814" s="136" t="s">
        <v>134</v>
      </c>
      <c r="F814" s="137" t="s">
        <v>1418</v>
      </c>
      <c r="L814" s="25"/>
      <c r="M814" s="138"/>
      <c r="T814" s="49"/>
      <c r="AT814" s="13" t="s">
        <v>134</v>
      </c>
      <c r="AU814" s="13" t="s">
        <v>84</v>
      </c>
    </row>
    <row r="815" spans="2:65" s="1" customFormat="1" ht="19.2">
      <c r="B815" s="25"/>
      <c r="D815" s="136" t="s">
        <v>136</v>
      </c>
      <c r="F815" s="139" t="s">
        <v>137</v>
      </c>
      <c r="L815" s="25"/>
      <c r="M815" s="138"/>
      <c r="T815" s="49"/>
      <c r="AT815" s="13" t="s">
        <v>136</v>
      </c>
      <c r="AU815" s="13" t="s">
        <v>84</v>
      </c>
    </row>
    <row r="816" spans="2:65" s="1" customFormat="1" ht="16.5" customHeight="1">
      <c r="B816" s="25"/>
      <c r="C816" s="124" t="s">
        <v>780</v>
      </c>
      <c r="D816" s="124" t="s">
        <v>128</v>
      </c>
      <c r="E816" s="125" t="s">
        <v>1419</v>
      </c>
      <c r="F816" s="126" t="s">
        <v>1420</v>
      </c>
      <c r="G816" s="127" t="s">
        <v>131</v>
      </c>
      <c r="H816" s="128">
        <v>2</v>
      </c>
      <c r="I816" s="129">
        <v>136800</v>
      </c>
      <c r="J816" s="129">
        <f>ROUND(I816*H816,2)</f>
        <v>273600</v>
      </c>
      <c r="K816" s="126" t="s">
        <v>132</v>
      </c>
      <c r="L816" s="25"/>
      <c r="M816" s="130" t="s">
        <v>1</v>
      </c>
      <c r="N816" s="131" t="s">
        <v>39</v>
      </c>
      <c r="O816" s="132">
        <v>0</v>
      </c>
      <c r="P816" s="132">
        <f>O816*H816</f>
        <v>0</v>
      </c>
      <c r="Q816" s="132">
        <v>0</v>
      </c>
      <c r="R816" s="132">
        <f>Q816*H816</f>
        <v>0</v>
      </c>
      <c r="S816" s="132">
        <v>0</v>
      </c>
      <c r="T816" s="133">
        <f>S816*H816</f>
        <v>0</v>
      </c>
      <c r="AR816" s="134" t="s">
        <v>133</v>
      </c>
      <c r="AT816" s="134" t="s">
        <v>128</v>
      </c>
      <c r="AU816" s="134" t="s">
        <v>84</v>
      </c>
      <c r="AY816" s="13" t="s">
        <v>125</v>
      </c>
      <c r="BE816" s="135">
        <f>IF(N816="základní",J816,0)</f>
        <v>273600</v>
      </c>
      <c r="BF816" s="135">
        <f>IF(N816="snížená",J816,0)</f>
        <v>0</v>
      </c>
      <c r="BG816" s="135">
        <f>IF(N816="zákl. přenesená",J816,0)</f>
        <v>0</v>
      </c>
      <c r="BH816" s="135">
        <f>IF(N816="sníž. přenesená",J816,0)</f>
        <v>0</v>
      </c>
      <c r="BI816" s="135">
        <f>IF(N816="nulová",J816,0)</f>
        <v>0</v>
      </c>
      <c r="BJ816" s="13" t="s">
        <v>82</v>
      </c>
      <c r="BK816" s="135">
        <f>ROUND(I816*H816,2)</f>
        <v>273600</v>
      </c>
      <c r="BL816" s="13" t="s">
        <v>133</v>
      </c>
      <c r="BM816" s="134" t="s">
        <v>1421</v>
      </c>
    </row>
    <row r="817" spans="2:65" s="1" customFormat="1" ht="48">
      <c r="B817" s="25"/>
      <c r="D817" s="136" t="s">
        <v>134</v>
      </c>
      <c r="F817" s="137" t="s">
        <v>1422</v>
      </c>
      <c r="L817" s="25"/>
      <c r="M817" s="138"/>
      <c r="T817" s="49"/>
      <c r="AT817" s="13" t="s">
        <v>134</v>
      </c>
      <c r="AU817" s="13" t="s">
        <v>84</v>
      </c>
    </row>
    <row r="818" spans="2:65" s="1" customFormat="1" ht="19.2">
      <c r="B818" s="25"/>
      <c r="D818" s="136" t="s">
        <v>136</v>
      </c>
      <c r="F818" s="139" t="s">
        <v>137</v>
      </c>
      <c r="L818" s="25"/>
      <c r="M818" s="138"/>
      <c r="T818" s="49"/>
      <c r="AT818" s="13" t="s">
        <v>136</v>
      </c>
      <c r="AU818" s="13" t="s">
        <v>84</v>
      </c>
    </row>
    <row r="819" spans="2:65" s="1" customFormat="1" ht="16.5" customHeight="1">
      <c r="B819" s="25"/>
      <c r="C819" s="124" t="s">
        <v>1423</v>
      </c>
      <c r="D819" s="124" t="s">
        <v>128</v>
      </c>
      <c r="E819" s="125" t="s">
        <v>1424</v>
      </c>
      <c r="F819" s="126" t="s">
        <v>1425</v>
      </c>
      <c r="G819" s="127" t="s">
        <v>131</v>
      </c>
      <c r="H819" s="128">
        <v>0.1</v>
      </c>
      <c r="I819" s="129">
        <v>140700</v>
      </c>
      <c r="J819" s="129">
        <f>ROUND(I819*H819,2)</f>
        <v>14070</v>
      </c>
      <c r="K819" s="126" t="s">
        <v>132</v>
      </c>
      <c r="L819" s="25"/>
      <c r="M819" s="130" t="s">
        <v>1</v>
      </c>
      <c r="N819" s="131" t="s">
        <v>39</v>
      </c>
      <c r="O819" s="132">
        <v>0</v>
      </c>
      <c r="P819" s="132">
        <f>O819*H819</f>
        <v>0</v>
      </c>
      <c r="Q819" s="132">
        <v>0</v>
      </c>
      <c r="R819" s="132">
        <f>Q819*H819</f>
        <v>0</v>
      </c>
      <c r="S819" s="132">
        <v>0</v>
      </c>
      <c r="T819" s="133">
        <f>S819*H819</f>
        <v>0</v>
      </c>
      <c r="AR819" s="134" t="s">
        <v>133</v>
      </c>
      <c r="AT819" s="134" t="s">
        <v>128</v>
      </c>
      <c r="AU819" s="134" t="s">
        <v>84</v>
      </c>
      <c r="AY819" s="13" t="s">
        <v>125</v>
      </c>
      <c r="BE819" s="135">
        <f>IF(N819="základní",J819,0)</f>
        <v>14070</v>
      </c>
      <c r="BF819" s="135">
        <f>IF(N819="snížená",J819,0)</f>
        <v>0</v>
      </c>
      <c r="BG819" s="135">
        <f>IF(N819="zákl. přenesená",J819,0)</f>
        <v>0</v>
      </c>
      <c r="BH819" s="135">
        <f>IF(N819="sníž. přenesená",J819,0)</f>
        <v>0</v>
      </c>
      <c r="BI819" s="135">
        <f>IF(N819="nulová",J819,0)</f>
        <v>0</v>
      </c>
      <c r="BJ819" s="13" t="s">
        <v>82</v>
      </c>
      <c r="BK819" s="135">
        <f>ROUND(I819*H819,2)</f>
        <v>14070</v>
      </c>
      <c r="BL819" s="13" t="s">
        <v>133</v>
      </c>
      <c r="BM819" s="134" t="s">
        <v>1426</v>
      </c>
    </row>
    <row r="820" spans="2:65" s="1" customFormat="1" ht="48">
      <c r="B820" s="25"/>
      <c r="D820" s="136" t="s">
        <v>134</v>
      </c>
      <c r="F820" s="137" t="s">
        <v>1427</v>
      </c>
      <c r="L820" s="25"/>
      <c r="M820" s="138"/>
      <c r="T820" s="49"/>
      <c r="AT820" s="13" t="s">
        <v>134</v>
      </c>
      <c r="AU820" s="13" t="s">
        <v>84</v>
      </c>
    </row>
    <row r="821" spans="2:65" s="1" customFormat="1" ht="19.2">
      <c r="B821" s="25"/>
      <c r="D821" s="136" t="s">
        <v>136</v>
      </c>
      <c r="F821" s="139" t="s">
        <v>137</v>
      </c>
      <c r="L821" s="25"/>
      <c r="M821" s="138"/>
      <c r="T821" s="49"/>
      <c r="AT821" s="13" t="s">
        <v>136</v>
      </c>
      <c r="AU821" s="13" t="s">
        <v>84</v>
      </c>
    </row>
    <row r="822" spans="2:65" s="1" customFormat="1" ht="16.5" customHeight="1">
      <c r="B822" s="25"/>
      <c r="C822" s="124" t="s">
        <v>784</v>
      </c>
      <c r="D822" s="124" t="s">
        <v>128</v>
      </c>
      <c r="E822" s="125" t="s">
        <v>1428</v>
      </c>
      <c r="F822" s="126" t="s">
        <v>1429</v>
      </c>
      <c r="G822" s="127" t="s">
        <v>131</v>
      </c>
      <c r="H822" s="128">
        <v>8</v>
      </c>
      <c r="I822" s="129">
        <v>134200</v>
      </c>
      <c r="J822" s="129">
        <f>ROUND(I822*H822,2)</f>
        <v>1073600</v>
      </c>
      <c r="K822" s="126" t="s">
        <v>132</v>
      </c>
      <c r="L822" s="25"/>
      <c r="M822" s="130" t="s">
        <v>1</v>
      </c>
      <c r="N822" s="131" t="s">
        <v>39</v>
      </c>
      <c r="O822" s="132">
        <v>0</v>
      </c>
      <c r="P822" s="132">
        <f>O822*H822</f>
        <v>0</v>
      </c>
      <c r="Q822" s="132">
        <v>0</v>
      </c>
      <c r="R822" s="132">
        <f>Q822*H822</f>
        <v>0</v>
      </c>
      <c r="S822" s="132">
        <v>0</v>
      </c>
      <c r="T822" s="133">
        <f>S822*H822</f>
        <v>0</v>
      </c>
      <c r="AR822" s="134" t="s">
        <v>133</v>
      </c>
      <c r="AT822" s="134" t="s">
        <v>128</v>
      </c>
      <c r="AU822" s="134" t="s">
        <v>84</v>
      </c>
      <c r="AY822" s="13" t="s">
        <v>125</v>
      </c>
      <c r="BE822" s="135">
        <f>IF(N822="základní",J822,0)</f>
        <v>1073600</v>
      </c>
      <c r="BF822" s="135">
        <f>IF(N822="snížená",J822,0)</f>
        <v>0</v>
      </c>
      <c r="BG822" s="135">
        <f>IF(N822="zákl. přenesená",J822,0)</f>
        <v>0</v>
      </c>
      <c r="BH822" s="135">
        <f>IF(N822="sníž. přenesená",J822,0)</f>
        <v>0</v>
      </c>
      <c r="BI822" s="135">
        <f>IF(N822="nulová",J822,0)</f>
        <v>0</v>
      </c>
      <c r="BJ822" s="13" t="s">
        <v>82</v>
      </c>
      <c r="BK822" s="135">
        <f>ROUND(I822*H822,2)</f>
        <v>1073600</v>
      </c>
      <c r="BL822" s="13" t="s">
        <v>133</v>
      </c>
      <c r="BM822" s="134" t="s">
        <v>1430</v>
      </c>
    </row>
    <row r="823" spans="2:65" s="1" customFormat="1" ht="48">
      <c r="B823" s="25"/>
      <c r="D823" s="136" t="s">
        <v>134</v>
      </c>
      <c r="F823" s="137" t="s">
        <v>1431</v>
      </c>
      <c r="L823" s="25"/>
      <c r="M823" s="138"/>
      <c r="T823" s="49"/>
      <c r="AT823" s="13" t="s">
        <v>134</v>
      </c>
      <c r="AU823" s="13" t="s">
        <v>84</v>
      </c>
    </row>
    <row r="824" spans="2:65" s="1" customFormat="1" ht="19.2">
      <c r="B824" s="25"/>
      <c r="D824" s="136" t="s">
        <v>136</v>
      </c>
      <c r="F824" s="139" t="s">
        <v>137</v>
      </c>
      <c r="L824" s="25"/>
      <c r="M824" s="138"/>
      <c r="T824" s="49"/>
      <c r="AT824" s="13" t="s">
        <v>136</v>
      </c>
      <c r="AU824" s="13" t="s">
        <v>84</v>
      </c>
    </row>
    <row r="825" spans="2:65" s="1" customFormat="1" ht="16.5" customHeight="1">
      <c r="B825" s="25"/>
      <c r="C825" s="124" t="s">
        <v>1432</v>
      </c>
      <c r="D825" s="124" t="s">
        <v>128</v>
      </c>
      <c r="E825" s="125" t="s">
        <v>1433</v>
      </c>
      <c r="F825" s="126" t="s">
        <v>1434</v>
      </c>
      <c r="G825" s="127" t="s">
        <v>131</v>
      </c>
      <c r="H825" s="128">
        <v>6</v>
      </c>
      <c r="I825" s="129">
        <v>136800</v>
      </c>
      <c r="J825" s="129">
        <f>ROUND(I825*H825,2)</f>
        <v>820800</v>
      </c>
      <c r="K825" s="126" t="s">
        <v>132</v>
      </c>
      <c r="L825" s="25"/>
      <c r="M825" s="130" t="s">
        <v>1</v>
      </c>
      <c r="N825" s="131" t="s">
        <v>39</v>
      </c>
      <c r="O825" s="132">
        <v>0</v>
      </c>
      <c r="P825" s="132">
        <f>O825*H825</f>
        <v>0</v>
      </c>
      <c r="Q825" s="132">
        <v>0</v>
      </c>
      <c r="R825" s="132">
        <f>Q825*H825</f>
        <v>0</v>
      </c>
      <c r="S825" s="132">
        <v>0</v>
      </c>
      <c r="T825" s="133">
        <f>S825*H825</f>
        <v>0</v>
      </c>
      <c r="AR825" s="134" t="s">
        <v>133</v>
      </c>
      <c r="AT825" s="134" t="s">
        <v>128</v>
      </c>
      <c r="AU825" s="134" t="s">
        <v>84</v>
      </c>
      <c r="AY825" s="13" t="s">
        <v>125</v>
      </c>
      <c r="BE825" s="135">
        <f>IF(N825="základní",J825,0)</f>
        <v>820800</v>
      </c>
      <c r="BF825" s="135">
        <f>IF(N825="snížená",J825,0)</f>
        <v>0</v>
      </c>
      <c r="BG825" s="135">
        <f>IF(N825="zákl. přenesená",J825,0)</f>
        <v>0</v>
      </c>
      <c r="BH825" s="135">
        <f>IF(N825="sníž. přenesená",J825,0)</f>
        <v>0</v>
      </c>
      <c r="BI825" s="135">
        <f>IF(N825="nulová",J825,0)</f>
        <v>0</v>
      </c>
      <c r="BJ825" s="13" t="s">
        <v>82</v>
      </c>
      <c r="BK825" s="135">
        <f>ROUND(I825*H825,2)</f>
        <v>820800</v>
      </c>
      <c r="BL825" s="13" t="s">
        <v>133</v>
      </c>
      <c r="BM825" s="134" t="s">
        <v>1435</v>
      </c>
    </row>
    <row r="826" spans="2:65" s="1" customFormat="1" ht="38.4">
      <c r="B826" s="25"/>
      <c r="D826" s="136" t="s">
        <v>134</v>
      </c>
      <c r="F826" s="137" t="s">
        <v>1436</v>
      </c>
      <c r="L826" s="25"/>
      <c r="M826" s="138"/>
      <c r="T826" s="49"/>
      <c r="AT826" s="13" t="s">
        <v>134</v>
      </c>
      <c r="AU826" s="13" t="s">
        <v>84</v>
      </c>
    </row>
    <row r="827" spans="2:65" s="1" customFormat="1" ht="19.2">
      <c r="B827" s="25"/>
      <c r="D827" s="136" t="s">
        <v>136</v>
      </c>
      <c r="F827" s="139" t="s">
        <v>137</v>
      </c>
      <c r="L827" s="25"/>
      <c r="M827" s="138"/>
      <c r="T827" s="49"/>
      <c r="AT827" s="13" t="s">
        <v>136</v>
      </c>
      <c r="AU827" s="13" t="s">
        <v>84</v>
      </c>
    </row>
    <row r="828" spans="2:65" s="1" customFormat="1" ht="16.5" customHeight="1">
      <c r="B828" s="25"/>
      <c r="C828" s="124" t="s">
        <v>789</v>
      </c>
      <c r="D828" s="124" t="s">
        <v>128</v>
      </c>
      <c r="E828" s="125" t="s">
        <v>1437</v>
      </c>
      <c r="F828" s="126" t="s">
        <v>1438</v>
      </c>
      <c r="G828" s="127" t="s">
        <v>131</v>
      </c>
      <c r="H828" s="128">
        <v>0.1</v>
      </c>
      <c r="I828" s="129">
        <v>140700</v>
      </c>
      <c r="J828" s="129">
        <f>ROUND(I828*H828,2)</f>
        <v>14070</v>
      </c>
      <c r="K828" s="126" t="s">
        <v>132</v>
      </c>
      <c r="L828" s="25"/>
      <c r="M828" s="130" t="s">
        <v>1</v>
      </c>
      <c r="N828" s="131" t="s">
        <v>39</v>
      </c>
      <c r="O828" s="132">
        <v>0</v>
      </c>
      <c r="P828" s="132">
        <f>O828*H828</f>
        <v>0</v>
      </c>
      <c r="Q828" s="132">
        <v>0</v>
      </c>
      <c r="R828" s="132">
        <f>Q828*H828</f>
        <v>0</v>
      </c>
      <c r="S828" s="132">
        <v>0</v>
      </c>
      <c r="T828" s="133">
        <f>S828*H828</f>
        <v>0</v>
      </c>
      <c r="AR828" s="134" t="s">
        <v>133</v>
      </c>
      <c r="AT828" s="134" t="s">
        <v>128</v>
      </c>
      <c r="AU828" s="134" t="s">
        <v>84</v>
      </c>
      <c r="AY828" s="13" t="s">
        <v>125</v>
      </c>
      <c r="BE828" s="135">
        <f>IF(N828="základní",J828,0)</f>
        <v>14070</v>
      </c>
      <c r="BF828" s="135">
        <f>IF(N828="snížená",J828,0)</f>
        <v>0</v>
      </c>
      <c r="BG828" s="135">
        <f>IF(N828="zákl. přenesená",J828,0)</f>
        <v>0</v>
      </c>
      <c r="BH828" s="135">
        <f>IF(N828="sníž. přenesená",J828,0)</f>
        <v>0</v>
      </c>
      <c r="BI828" s="135">
        <f>IF(N828="nulová",J828,0)</f>
        <v>0</v>
      </c>
      <c r="BJ828" s="13" t="s">
        <v>82</v>
      </c>
      <c r="BK828" s="135">
        <f>ROUND(I828*H828,2)</f>
        <v>14070</v>
      </c>
      <c r="BL828" s="13" t="s">
        <v>133</v>
      </c>
      <c r="BM828" s="134" t="s">
        <v>1439</v>
      </c>
    </row>
    <row r="829" spans="2:65" s="1" customFormat="1" ht="38.4">
      <c r="B829" s="25"/>
      <c r="D829" s="136" t="s">
        <v>134</v>
      </c>
      <c r="F829" s="137" t="s">
        <v>1440</v>
      </c>
      <c r="L829" s="25"/>
      <c r="M829" s="138"/>
      <c r="T829" s="49"/>
      <c r="AT829" s="13" t="s">
        <v>134</v>
      </c>
      <c r="AU829" s="13" t="s">
        <v>84</v>
      </c>
    </row>
    <row r="830" spans="2:65" s="1" customFormat="1" ht="19.2">
      <c r="B830" s="25"/>
      <c r="D830" s="136" t="s">
        <v>136</v>
      </c>
      <c r="F830" s="139" t="s">
        <v>137</v>
      </c>
      <c r="L830" s="25"/>
      <c r="M830" s="138"/>
      <c r="T830" s="49"/>
      <c r="AT830" s="13" t="s">
        <v>136</v>
      </c>
      <c r="AU830" s="13" t="s">
        <v>84</v>
      </c>
    </row>
    <row r="831" spans="2:65" s="1" customFormat="1" ht="16.5" customHeight="1">
      <c r="B831" s="25"/>
      <c r="C831" s="124" t="s">
        <v>1441</v>
      </c>
      <c r="D831" s="124" t="s">
        <v>128</v>
      </c>
      <c r="E831" s="125" t="s">
        <v>1442</v>
      </c>
      <c r="F831" s="126" t="s">
        <v>1443</v>
      </c>
      <c r="G831" s="127" t="s">
        <v>431</v>
      </c>
      <c r="H831" s="128">
        <v>100</v>
      </c>
      <c r="I831" s="129">
        <v>492</v>
      </c>
      <c r="J831" s="129">
        <f>ROUND(I831*H831,2)</f>
        <v>49200</v>
      </c>
      <c r="K831" s="126" t="s">
        <v>132</v>
      </c>
      <c r="L831" s="25"/>
      <c r="M831" s="130" t="s">
        <v>1</v>
      </c>
      <c r="N831" s="131" t="s">
        <v>39</v>
      </c>
      <c r="O831" s="132">
        <v>0</v>
      </c>
      <c r="P831" s="132">
        <f>O831*H831</f>
        <v>0</v>
      </c>
      <c r="Q831" s="132">
        <v>0</v>
      </c>
      <c r="R831" s="132">
        <f>Q831*H831</f>
        <v>0</v>
      </c>
      <c r="S831" s="132">
        <v>0</v>
      </c>
      <c r="T831" s="133">
        <f>S831*H831</f>
        <v>0</v>
      </c>
      <c r="AR831" s="134" t="s">
        <v>133</v>
      </c>
      <c r="AT831" s="134" t="s">
        <v>128</v>
      </c>
      <c r="AU831" s="134" t="s">
        <v>84</v>
      </c>
      <c r="AY831" s="13" t="s">
        <v>125</v>
      </c>
      <c r="BE831" s="135">
        <f>IF(N831="základní",J831,0)</f>
        <v>49200</v>
      </c>
      <c r="BF831" s="135">
        <f>IF(N831="snížená",J831,0)</f>
        <v>0</v>
      </c>
      <c r="BG831" s="135">
        <f>IF(N831="zákl. přenesená",J831,0)</f>
        <v>0</v>
      </c>
      <c r="BH831" s="135">
        <f>IF(N831="sníž. přenesená",J831,0)</f>
        <v>0</v>
      </c>
      <c r="BI831" s="135">
        <f>IF(N831="nulová",J831,0)</f>
        <v>0</v>
      </c>
      <c r="BJ831" s="13" t="s">
        <v>82</v>
      </c>
      <c r="BK831" s="135">
        <f>ROUND(I831*H831,2)</f>
        <v>49200</v>
      </c>
      <c r="BL831" s="13" t="s">
        <v>133</v>
      </c>
      <c r="BM831" s="134" t="s">
        <v>1444</v>
      </c>
    </row>
    <row r="832" spans="2:65" s="1" customFormat="1" ht="48">
      <c r="B832" s="25"/>
      <c r="D832" s="136" t="s">
        <v>134</v>
      </c>
      <c r="F832" s="137" t="s">
        <v>1445</v>
      </c>
      <c r="L832" s="25"/>
      <c r="M832" s="138"/>
      <c r="T832" s="49"/>
      <c r="AT832" s="13" t="s">
        <v>134</v>
      </c>
      <c r="AU832" s="13" t="s">
        <v>84</v>
      </c>
    </row>
    <row r="833" spans="2:65" s="1" customFormat="1" ht="19.2">
      <c r="B833" s="25"/>
      <c r="D833" s="136" t="s">
        <v>136</v>
      </c>
      <c r="F833" s="139" t="s">
        <v>444</v>
      </c>
      <c r="L833" s="25"/>
      <c r="M833" s="138"/>
      <c r="T833" s="49"/>
      <c r="AT833" s="13" t="s">
        <v>136</v>
      </c>
      <c r="AU833" s="13" t="s">
        <v>84</v>
      </c>
    </row>
    <row r="834" spans="2:65" s="1" customFormat="1" ht="16.5" customHeight="1">
      <c r="B834" s="25"/>
      <c r="C834" s="124" t="s">
        <v>793</v>
      </c>
      <c r="D834" s="124" t="s">
        <v>128</v>
      </c>
      <c r="E834" s="125" t="s">
        <v>1446</v>
      </c>
      <c r="F834" s="126" t="s">
        <v>1447</v>
      </c>
      <c r="G834" s="127" t="s">
        <v>431</v>
      </c>
      <c r="H834" s="128">
        <v>100</v>
      </c>
      <c r="I834" s="129">
        <v>502</v>
      </c>
      <c r="J834" s="129">
        <f>ROUND(I834*H834,2)</f>
        <v>50200</v>
      </c>
      <c r="K834" s="126" t="s">
        <v>132</v>
      </c>
      <c r="L834" s="25"/>
      <c r="M834" s="130" t="s">
        <v>1</v>
      </c>
      <c r="N834" s="131" t="s">
        <v>39</v>
      </c>
      <c r="O834" s="132">
        <v>0</v>
      </c>
      <c r="P834" s="132">
        <f>O834*H834</f>
        <v>0</v>
      </c>
      <c r="Q834" s="132">
        <v>0</v>
      </c>
      <c r="R834" s="132">
        <f>Q834*H834</f>
        <v>0</v>
      </c>
      <c r="S834" s="132">
        <v>0</v>
      </c>
      <c r="T834" s="133">
        <f>S834*H834</f>
        <v>0</v>
      </c>
      <c r="AR834" s="134" t="s">
        <v>133</v>
      </c>
      <c r="AT834" s="134" t="s">
        <v>128</v>
      </c>
      <c r="AU834" s="134" t="s">
        <v>84</v>
      </c>
      <c r="AY834" s="13" t="s">
        <v>125</v>
      </c>
      <c r="BE834" s="135">
        <f>IF(N834="základní",J834,0)</f>
        <v>50200</v>
      </c>
      <c r="BF834" s="135">
        <f>IF(N834="snížená",J834,0)</f>
        <v>0</v>
      </c>
      <c r="BG834" s="135">
        <f>IF(N834="zákl. přenesená",J834,0)</f>
        <v>0</v>
      </c>
      <c r="BH834" s="135">
        <f>IF(N834="sníž. přenesená",J834,0)</f>
        <v>0</v>
      </c>
      <c r="BI834" s="135">
        <f>IF(N834="nulová",J834,0)</f>
        <v>0</v>
      </c>
      <c r="BJ834" s="13" t="s">
        <v>82</v>
      </c>
      <c r="BK834" s="135">
        <f>ROUND(I834*H834,2)</f>
        <v>50200</v>
      </c>
      <c r="BL834" s="13" t="s">
        <v>133</v>
      </c>
      <c r="BM834" s="134" t="s">
        <v>1448</v>
      </c>
    </row>
    <row r="835" spans="2:65" s="1" customFormat="1" ht="48">
      <c r="B835" s="25"/>
      <c r="D835" s="136" t="s">
        <v>134</v>
      </c>
      <c r="F835" s="137" t="s">
        <v>1449</v>
      </c>
      <c r="L835" s="25"/>
      <c r="M835" s="138"/>
      <c r="T835" s="49"/>
      <c r="AT835" s="13" t="s">
        <v>134</v>
      </c>
      <c r="AU835" s="13" t="s">
        <v>84</v>
      </c>
    </row>
    <row r="836" spans="2:65" s="1" customFormat="1" ht="19.2">
      <c r="B836" s="25"/>
      <c r="D836" s="136" t="s">
        <v>136</v>
      </c>
      <c r="F836" s="139" t="s">
        <v>444</v>
      </c>
      <c r="L836" s="25"/>
      <c r="M836" s="138"/>
      <c r="T836" s="49"/>
      <c r="AT836" s="13" t="s">
        <v>136</v>
      </c>
      <c r="AU836" s="13" t="s">
        <v>84</v>
      </c>
    </row>
    <row r="837" spans="2:65" s="1" customFormat="1" ht="16.5" customHeight="1">
      <c r="B837" s="25"/>
      <c r="C837" s="124" t="s">
        <v>1450</v>
      </c>
      <c r="D837" s="124" t="s">
        <v>128</v>
      </c>
      <c r="E837" s="125" t="s">
        <v>1451</v>
      </c>
      <c r="F837" s="126" t="s">
        <v>1452</v>
      </c>
      <c r="G837" s="127" t="s">
        <v>431</v>
      </c>
      <c r="H837" s="128">
        <v>500</v>
      </c>
      <c r="I837" s="129">
        <v>492</v>
      </c>
      <c r="J837" s="129">
        <f>ROUND(I837*H837,2)</f>
        <v>246000</v>
      </c>
      <c r="K837" s="126" t="s">
        <v>132</v>
      </c>
      <c r="L837" s="25"/>
      <c r="M837" s="130" t="s">
        <v>1</v>
      </c>
      <c r="N837" s="131" t="s">
        <v>39</v>
      </c>
      <c r="O837" s="132">
        <v>0</v>
      </c>
      <c r="P837" s="132">
        <f>O837*H837</f>
        <v>0</v>
      </c>
      <c r="Q837" s="132">
        <v>0</v>
      </c>
      <c r="R837" s="132">
        <f>Q837*H837</f>
        <v>0</v>
      </c>
      <c r="S837" s="132">
        <v>0</v>
      </c>
      <c r="T837" s="133">
        <f>S837*H837</f>
        <v>0</v>
      </c>
      <c r="AR837" s="134" t="s">
        <v>133</v>
      </c>
      <c r="AT837" s="134" t="s">
        <v>128</v>
      </c>
      <c r="AU837" s="134" t="s">
        <v>84</v>
      </c>
      <c r="AY837" s="13" t="s">
        <v>125</v>
      </c>
      <c r="BE837" s="135">
        <f>IF(N837="základní",J837,0)</f>
        <v>246000</v>
      </c>
      <c r="BF837" s="135">
        <f>IF(N837="snížená",J837,0)</f>
        <v>0</v>
      </c>
      <c r="BG837" s="135">
        <f>IF(N837="zákl. přenesená",J837,0)</f>
        <v>0</v>
      </c>
      <c r="BH837" s="135">
        <f>IF(N837="sníž. přenesená",J837,0)</f>
        <v>0</v>
      </c>
      <c r="BI837" s="135">
        <f>IF(N837="nulová",J837,0)</f>
        <v>0</v>
      </c>
      <c r="BJ837" s="13" t="s">
        <v>82</v>
      </c>
      <c r="BK837" s="135">
        <f>ROUND(I837*H837,2)</f>
        <v>246000</v>
      </c>
      <c r="BL837" s="13" t="s">
        <v>133</v>
      </c>
      <c r="BM837" s="134" t="s">
        <v>1453</v>
      </c>
    </row>
    <row r="838" spans="2:65" s="1" customFormat="1" ht="48">
      <c r="B838" s="25"/>
      <c r="D838" s="136" t="s">
        <v>134</v>
      </c>
      <c r="F838" s="137" t="s">
        <v>1454</v>
      </c>
      <c r="L838" s="25"/>
      <c r="M838" s="138"/>
      <c r="T838" s="49"/>
      <c r="AT838" s="13" t="s">
        <v>134</v>
      </c>
      <c r="AU838" s="13" t="s">
        <v>84</v>
      </c>
    </row>
    <row r="839" spans="2:65" s="1" customFormat="1" ht="19.2">
      <c r="B839" s="25"/>
      <c r="D839" s="136" t="s">
        <v>136</v>
      </c>
      <c r="F839" s="139" t="s">
        <v>1455</v>
      </c>
      <c r="L839" s="25"/>
      <c r="M839" s="138"/>
      <c r="T839" s="49"/>
      <c r="AT839" s="13" t="s">
        <v>136</v>
      </c>
      <c r="AU839" s="13" t="s">
        <v>84</v>
      </c>
    </row>
    <row r="840" spans="2:65" s="1" customFormat="1" ht="16.5" customHeight="1">
      <c r="B840" s="25"/>
      <c r="C840" s="124" t="s">
        <v>798</v>
      </c>
      <c r="D840" s="124" t="s">
        <v>128</v>
      </c>
      <c r="E840" s="125" t="s">
        <v>1456</v>
      </c>
      <c r="F840" s="126" t="s">
        <v>1457</v>
      </c>
      <c r="G840" s="127" t="s">
        <v>431</v>
      </c>
      <c r="H840" s="128">
        <v>500</v>
      </c>
      <c r="I840" s="129">
        <v>502</v>
      </c>
      <c r="J840" s="129">
        <f>ROUND(I840*H840,2)</f>
        <v>251000</v>
      </c>
      <c r="K840" s="126" t="s">
        <v>132</v>
      </c>
      <c r="L840" s="25"/>
      <c r="M840" s="130" t="s">
        <v>1</v>
      </c>
      <c r="N840" s="131" t="s">
        <v>39</v>
      </c>
      <c r="O840" s="132">
        <v>0</v>
      </c>
      <c r="P840" s="132">
        <f>O840*H840</f>
        <v>0</v>
      </c>
      <c r="Q840" s="132">
        <v>0</v>
      </c>
      <c r="R840" s="132">
        <f>Q840*H840</f>
        <v>0</v>
      </c>
      <c r="S840" s="132">
        <v>0</v>
      </c>
      <c r="T840" s="133">
        <f>S840*H840</f>
        <v>0</v>
      </c>
      <c r="AR840" s="134" t="s">
        <v>133</v>
      </c>
      <c r="AT840" s="134" t="s">
        <v>128</v>
      </c>
      <c r="AU840" s="134" t="s">
        <v>84</v>
      </c>
      <c r="AY840" s="13" t="s">
        <v>125</v>
      </c>
      <c r="BE840" s="135">
        <f>IF(N840="základní",J840,0)</f>
        <v>251000</v>
      </c>
      <c r="BF840" s="135">
        <f>IF(N840="snížená",J840,0)</f>
        <v>0</v>
      </c>
      <c r="BG840" s="135">
        <f>IF(N840="zákl. přenesená",J840,0)</f>
        <v>0</v>
      </c>
      <c r="BH840" s="135">
        <f>IF(N840="sníž. přenesená",J840,0)</f>
        <v>0</v>
      </c>
      <c r="BI840" s="135">
        <f>IF(N840="nulová",J840,0)</f>
        <v>0</v>
      </c>
      <c r="BJ840" s="13" t="s">
        <v>82</v>
      </c>
      <c r="BK840" s="135">
        <f>ROUND(I840*H840,2)</f>
        <v>251000</v>
      </c>
      <c r="BL840" s="13" t="s">
        <v>133</v>
      </c>
      <c r="BM840" s="134" t="s">
        <v>1458</v>
      </c>
    </row>
    <row r="841" spans="2:65" s="1" customFormat="1" ht="48">
      <c r="B841" s="25"/>
      <c r="D841" s="136" t="s">
        <v>134</v>
      </c>
      <c r="F841" s="137" t="s">
        <v>1459</v>
      </c>
      <c r="L841" s="25"/>
      <c r="M841" s="138"/>
      <c r="T841" s="49"/>
      <c r="AT841" s="13" t="s">
        <v>134</v>
      </c>
      <c r="AU841" s="13" t="s">
        <v>84</v>
      </c>
    </row>
    <row r="842" spans="2:65" s="1" customFormat="1" ht="19.2">
      <c r="B842" s="25"/>
      <c r="D842" s="136" t="s">
        <v>136</v>
      </c>
      <c r="F842" s="139" t="s">
        <v>1455</v>
      </c>
      <c r="L842" s="25"/>
      <c r="M842" s="138"/>
      <c r="T842" s="49"/>
      <c r="AT842" s="13" t="s">
        <v>136</v>
      </c>
      <c r="AU842" s="13" t="s">
        <v>84</v>
      </c>
    </row>
    <row r="843" spans="2:65" s="1" customFormat="1" ht="16.5" customHeight="1">
      <c r="B843" s="25"/>
      <c r="C843" s="124" t="s">
        <v>1460</v>
      </c>
      <c r="D843" s="124" t="s">
        <v>128</v>
      </c>
      <c r="E843" s="125" t="s">
        <v>1461</v>
      </c>
      <c r="F843" s="126" t="s">
        <v>1462</v>
      </c>
      <c r="G843" s="127" t="s">
        <v>131</v>
      </c>
      <c r="H843" s="128">
        <v>20</v>
      </c>
      <c r="I843" s="129">
        <v>147600</v>
      </c>
      <c r="J843" s="129">
        <f>ROUND(I843*H843,2)</f>
        <v>2952000</v>
      </c>
      <c r="K843" s="126" t="s">
        <v>132</v>
      </c>
      <c r="L843" s="25"/>
      <c r="M843" s="130" t="s">
        <v>1</v>
      </c>
      <c r="N843" s="131" t="s">
        <v>39</v>
      </c>
      <c r="O843" s="132">
        <v>0</v>
      </c>
      <c r="P843" s="132">
        <f>O843*H843</f>
        <v>0</v>
      </c>
      <c r="Q843" s="132">
        <v>0</v>
      </c>
      <c r="R843" s="132">
        <f>Q843*H843</f>
        <v>0</v>
      </c>
      <c r="S843" s="132">
        <v>0</v>
      </c>
      <c r="T843" s="133">
        <f>S843*H843</f>
        <v>0</v>
      </c>
      <c r="AR843" s="134" t="s">
        <v>133</v>
      </c>
      <c r="AT843" s="134" t="s">
        <v>128</v>
      </c>
      <c r="AU843" s="134" t="s">
        <v>84</v>
      </c>
      <c r="AY843" s="13" t="s">
        <v>125</v>
      </c>
      <c r="BE843" s="135">
        <f>IF(N843="základní",J843,0)</f>
        <v>2952000</v>
      </c>
      <c r="BF843" s="135">
        <f>IF(N843="snížená",J843,0)</f>
        <v>0</v>
      </c>
      <c r="BG843" s="135">
        <f>IF(N843="zákl. přenesená",J843,0)</f>
        <v>0</v>
      </c>
      <c r="BH843" s="135">
        <f>IF(N843="sníž. přenesená",J843,0)</f>
        <v>0</v>
      </c>
      <c r="BI843" s="135">
        <f>IF(N843="nulová",J843,0)</f>
        <v>0</v>
      </c>
      <c r="BJ843" s="13" t="s">
        <v>82</v>
      </c>
      <c r="BK843" s="135">
        <f>ROUND(I843*H843,2)</f>
        <v>2952000</v>
      </c>
      <c r="BL843" s="13" t="s">
        <v>133</v>
      </c>
      <c r="BM843" s="134" t="s">
        <v>1463</v>
      </c>
    </row>
    <row r="844" spans="2:65" s="1" customFormat="1" ht="57.6">
      <c r="B844" s="25"/>
      <c r="D844" s="136" t="s">
        <v>134</v>
      </c>
      <c r="F844" s="137" t="s">
        <v>1464</v>
      </c>
      <c r="L844" s="25"/>
      <c r="M844" s="138"/>
      <c r="T844" s="49"/>
      <c r="AT844" s="13" t="s">
        <v>134</v>
      </c>
      <c r="AU844" s="13" t="s">
        <v>84</v>
      </c>
    </row>
    <row r="845" spans="2:65" s="1" customFormat="1" ht="19.2">
      <c r="B845" s="25"/>
      <c r="D845" s="136" t="s">
        <v>136</v>
      </c>
      <c r="F845" s="139" t="s">
        <v>137</v>
      </c>
      <c r="L845" s="25"/>
      <c r="M845" s="138"/>
      <c r="T845" s="49"/>
      <c r="AT845" s="13" t="s">
        <v>136</v>
      </c>
      <c r="AU845" s="13" t="s">
        <v>84</v>
      </c>
    </row>
    <row r="846" spans="2:65" s="1" customFormat="1" ht="16.5" customHeight="1">
      <c r="B846" s="25"/>
      <c r="C846" s="124" t="s">
        <v>802</v>
      </c>
      <c r="D846" s="124" t="s">
        <v>128</v>
      </c>
      <c r="E846" s="125" t="s">
        <v>1465</v>
      </c>
      <c r="F846" s="126" t="s">
        <v>1466</v>
      </c>
      <c r="G846" s="127" t="s">
        <v>131</v>
      </c>
      <c r="H846" s="128">
        <v>60</v>
      </c>
      <c r="I846" s="129">
        <v>150500</v>
      </c>
      <c r="J846" s="129">
        <f>ROUND(I846*H846,2)</f>
        <v>9030000</v>
      </c>
      <c r="K846" s="126" t="s">
        <v>132</v>
      </c>
      <c r="L846" s="25"/>
      <c r="M846" s="130" t="s">
        <v>1</v>
      </c>
      <c r="N846" s="131" t="s">
        <v>39</v>
      </c>
      <c r="O846" s="132">
        <v>0</v>
      </c>
      <c r="P846" s="132">
        <f>O846*H846</f>
        <v>0</v>
      </c>
      <c r="Q846" s="132">
        <v>0</v>
      </c>
      <c r="R846" s="132">
        <f>Q846*H846</f>
        <v>0</v>
      </c>
      <c r="S846" s="132">
        <v>0</v>
      </c>
      <c r="T846" s="133">
        <f>S846*H846</f>
        <v>0</v>
      </c>
      <c r="AR846" s="134" t="s">
        <v>133</v>
      </c>
      <c r="AT846" s="134" t="s">
        <v>128</v>
      </c>
      <c r="AU846" s="134" t="s">
        <v>84</v>
      </c>
      <c r="AY846" s="13" t="s">
        <v>125</v>
      </c>
      <c r="BE846" s="135">
        <f>IF(N846="základní",J846,0)</f>
        <v>9030000</v>
      </c>
      <c r="BF846" s="135">
        <f>IF(N846="snížená",J846,0)</f>
        <v>0</v>
      </c>
      <c r="BG846" s="135">
        <f>IF(N846="zákl. přenesená",J846,0)</f>
        <v>0</v>
      </c>
      <c r="BH846" s="135">
        <f>IF(N846="sníž. přenesená",J846,0)</f>
        <v>0</v>
      </c>
      <c r="BI846" s="135">
        <f>IF(N846="nulová",J846,0)</f>
        <v>0</v>
      </c>
      <c r="BJ846" s="13" t="s">
        <v>82</v>
      </c>
      <c r="BK846" s="135">
        <f>ROUND(I846*H846,2)</f>
        <v>9030000</v>
      </c>
      <c r="BL846" s="13" t="s">
        <v>133</v>
      </c>
      <c r="BM846" s="134" t="s">
        <v>1467</v>
      </c>
    </row>
    <row r="847" spans="2:65" s="1" customFormat="1" ht="57.6">
      <c r="B847" s="25"/>
      <c r="D847" s="136" t="s">
        <v>134</v>
      </c>
      <c r="F847" s="137" t="s">
        <v>1468</v>
      </c>
      <c r="L847" s="25"/>
      <c r="M847" s="138"/>
      <c r="T847" s="49"/>
      <c r="AT847" s="13" t="s">
        <v>134</v>
      </c>
      <c r="AU847" s="13" t="s">
        <v>84</v>
      </c>
    </row>
    <row r="848" spans="2:65" s="1" customFormat="1" ht="19.2">
      <c r="B848" s="25"/>
      <c r="D848" s="136" t="s">
        <v>136</v>
      </c>
      <c r="F848" s="139" t="s">
        <v>137</v>
      </c>
      <c r="L848" s="25"/>
      <c r="M848" s="138"/>
      <c r="T848" s="49"/>
      <c r="AT848" s="13" t="s">
        <v>136</v>
      </c>
      <c r="AU848" s="13" t="s">
        <v>84</v>
      </c>
    </row>
    <row r="849" spans="2:65" s="1" customFormat="1" ht="16.5" customHeight="1">
      <c r="B849" s="25"/>
      <c r="C849" s="124" t="s">
        <v>1469</v>
      </c>
      <c r="D849" s="124" t="s">
        <v>128</v>
      </c>
      <c r="E849" s="125" t="s">
        <v>1470</v>
      </c>
      <c r="F849" s="126" t="s">
        <v>1471</v>
      </c>
      <c r="G849" s="127" t="s">
        <v>131</v>
      </c>
      <c r="H849" s="128">
        <v>1</v>
      </c>
      <c r="I849" s="129">
        <v>155000</v>
      </c>
      <c r="J849" s="129">
        <f>ROUND(I849*H849,2)</f>
        <v>155000</v>
      </c>
      <c r="K849" s="126" t="s">
        <v>132</v>
      </c>
      <c r="L849" s="25"/>
      <c r="M849" s="130" t="s">
        <v>1</v>
      </c>
      <c r="N849" s="131" t="s">
        <v>39</v>
      </c>
      <c r="O849" s="132">
        <v>0</v>
      </c>
      <c r="P849" s="132">
        <f>O849*H849</f>
        <v>0</v>
      </c>
      <c r="Q849" s="132">
        <v>0</v>
      </c>
      <c r="R849" s="132">
        <f>Q849*H849</f>
        <v>0</v>
      </c>
      <c r="S849" s="132">
        <v>0</v>
      </c>
      <c r="T849" s="133">
        <f>S849*H849</f>
        <v>0</v>
      </c>
      <c r="AR849" s="134" t="s">
        <v>133</v>
      </c>
      <c r="AT849" s="134" t="s">
        <v>128</v>
      </c>
      <c r="AU849" s="134" t="s">
        <v>84</v>
      </c>
      <c r="AY849" s="13" t="s">
        <v>125</v>
      </c>
      <c r="BE849" s="135">
        <f>IF(N849="základní",J849,0)</f>
        <v>155000</v>
      </c>
      <c r="BF849" s="135">
        <f>IF(N849="snížená",J849,0)</f>
        <v>0</v>
      </c>
      <c r="BG849" s="135">
        <f>IF(N849="zákl. přenesená",J849,0)</f>
        <v>0</v>
      </c>
      <c r="BH849" s="135">
        <f>IF(N849="sníž. přenesená",J849,0)</f>
        <v>0</v>
      </c>
      <c r="BI849" s="135">
        <f>IF(N849="nulová",J849,0)</f>
        <v>0</v>
      </c>
      <c r="BJ849" s="13" t="s">
        <v>82</v>
      </c>
      <c r="BK849" s="135">
        <f>ROUND(I849*H849,2)</f>
        <v>155000</v>
      </c>
      <c r="BL849" s="13" t="s">
        <v>133</v>
      </c>
      <c r="BM849" s="134" t="s">
        <v>1472</v>
      </c>
    </row>
    <row r="850" spans="2:65" s="1" customFormat="1" ht="57.6">
      <c r="B850" s="25"/>
      <c r="D850" s="136" t="s">
        <v>134</v>
      </c>
      <c r="F850" s="137" t="s">
        <v>1473</v>
      </c>
      <c r="L850" s="25"/>
      <c r="M850" s="138"/>
      <c r="T850" s="49"/>
      <c r="AT850" s="13" t="s">
        <v>134</v>
      </c>
      <c r="AU850" s="13" t="s">
        <v>84</v>
      </c>
    </row>
    <row r="851" spans="2:65" s="1" customFormat="1" ht="19.2">
      <c r="B851" s="25"/>
      <c r="D851" s="136" t="s">
        <v>136</v>
      </c>
      <c r="F851" s="139" t="s">
        <v>137</v>
      </c>
      <c r="L851" s="25"/>
      <c r="M851" s="138"/>
      <c r="T851" s="49"/>
      <c r="AT851" s="13" t="s">
        <v>136</v>
      </c>
      <c r="AU851" s="13" t="s">
        <v>84</v>
      </c>
    </row>
    <row r="852" spans="2:65" s="1" customFormat="1" ht="16.5" customHeight="1">
      <c r="B852" s="25"/>
      <c r="C852" s="124" t="s">
        <v>807</v>
      </c>
      <c r="D852" s="124" t="s">
        <v>128</v>
      </c>
      <c r="E852" s="125" t="s">
        <v>1474</v>
      </c>
      <c r="F852" s="126" t="s">
        <v>1475</v>
      </c>
      <c r="G852" s="127" t="s">
        <v>431</v>
      </c>
      <c r="H852" s="128">
        <v>1000</v>
      </c>
      <c r="I852" s="129">
        <v>492</v>
      </c>
      <c r="J852" s="129">
        <f>ROUND(I852*H852,2)</f>
        <v>492000</v>
      </c>
      <c r="K852" s="126" t="s">
        <v>132</v>
      </c>
      <c r="L852" s="25"/>
      <c r="M852" s="130" t="s">
        <v>1</v>
      </c>
      <c r="N852" s="131" t="s">
        <v>39</v>
      </c>
      <c r="O852" s="132">
        <v>0</v>
      </c>
      <c r="P852" s="132">
        <f>O852*H852</f>
        <v>0</v>
      </c>
      <c r="Q852" s="132">
        <v>0</v>
      </c>
      <c r="R852" s="132">
        <f>Q852*H852</f>
        <v>0</v>
      </c>
      <c r="S852" s="132">
        <v>0</v>
      </c>
      <c r="T852" s="133">
        <f>S852*H852</f>
        <v>0</v>
      </c>
      <c r="AR852" s="134" t="s">
        <v>133</v>
      </c>
      <c r="AT852" s="134" t="s">
        <v>128</v>
      </c>
      <c r="AU852" s="134" t="s">
        <v>84</v>
      </c>
      <c r="AY852" s="13" t="s">
        <v>125</v>
      </c>
      <c r="BE852" s="135">
        <f>IF(N852="základní",J852,0)</f>
        <v>492000</v>
      </c>
      <c r="BF852" s="135">
        <f>IF(N852="snížená",J852,0)</f>
        <v>0</v>
      </c>
      <c r="BG852" s="135">
        <f>IF(N852="zákl. přenesená",J852,0)</f>
        <v>0</v>
      </c>
      <c r="BH852" s="135">
        <f>IF(N852="sníž. přenesená",J852,0)</f>
        <v>0</v>
      </c>
      <c r="BI852" s="135">
        <f>IF(N852="nulová",J852,0)</f>
        <v>0</v>
      </c>
      <c r="BJ852" s="13" t="s">
        <v>82</v>
      </c>
      <c r="BK852" s="135">
        <f>ROUND(I852*H852,2)</f>
        <v>492000</v>
      </c>
      <c r="BL852" s="13" t="s">
        <v>133</v>
      </c>
      <c r="BM852" s="134" t="s">
        <v>1476</v>
      </c>
    </row>
    <row r="853" spans="2:65" s="1" customFormat="1" ht="57.6">
      <c r="B853" s="25"/>
      <c r="D853" s="136" t="s">
        <v>134</v>
      </c>
      <c r="F853" s="137" t="s">
        <v>1477</v>
      </c>
      <c r="L853" s="25"/>
      <c r="M853" s="138"/>
      <c r="T853" s="49"/>
      <c r="AT853" s="13" t="s">
        <v>134</v>
      </c>
      <c r="AU853" s="13" t="s">
        <v>84</v>
      </c>
    </row>
    <row r="854" spans="2:65" s="1" customFormat="1" ht="19.2">
      <c r="B854" s="25"/>
      <c r="D854" s="136" t="s">
        <v>136</v>
      </c>
      <c r="F854" s="139" t="s">
        <v>444</v>
      </c>
      <c r="L854" s="25"/>
      <c r="M854" s="138"/>
      <c r="T854" s="49"/>
      <c r="AT854" s="13" t="s">
        <v>136</v>
      </c>
      <c r="AU854" s="13" t="s">
        <v>84</v>
      </c>
    </row>
    <row r="855" spans="2:65" s="1" customFormat="1" ht="16.5" customHeight="1">
      <c r="B855" s="25"/>
      <c r="C855" s="124" t="s">
        <v>1478</v>
      </c>
      <c r="D855" s="124" t="s">
        <v>128</v>
      </c>
      <c r="E855" s="125" t="s">
        <v>1479</v>
      </c>
      <c r="F855" s="126" t="s">
        <v>1480</v>
      </c>
      <c r="G855" s="127" t="s">
        <v>431</v>
      </c>
      <c r="H855" s="128">
        <v>1000</v>
      </c>
      <c r="I855" s="129">
        <v>502</v>
      </c>
      <c r="J855" s="129">
        <f>ROUND(I855*H855,2)</f>
        <v>502000</v>
      </c>
      <c r="K855" s="126" t="s">
        <v>132</v>
      </c>
      <c r="L855" s="25"/>
      <c r="M855" s="130" t="s">
        <v>1</v>
      </c>
      <c r="N855" s="131" t="s">
        <v>39</v>
      </c>
      <c r="O855" s="132">
        <v>0</v>
      </c>
      <c r="P855" s="132">
        <f>O855*H855</f>
        <v>0</v>
      </c>
      <c r="Q855" s="132">
        <v>0</v>
      </c>
      <c r="R855" s="132">
        <f>Q855*H855</f>
        <v>0</v>
      </c>
      <c r="S855" s="132">
        <v>0</v>
      </c>
      <c r="T855" s="133">
        <f>S855*H855</f>
        <v>0</v>
      </c>
      <c r="AR855" s="134" t="s">
        <v>133</v>
      </c>
      <c r="AT855" s="134" t="s">
        <v>128</v>
      </c>
      <c r="AU855" s="134" t="s">
        <v>84</v>
      </c>
      <c r="AY855" s="13" t="s">
        <v>125</v>
      </c>
      <c r="BE855" s="135">
        <f>IF(N855="základní",J855,0)</f>
        <v>502000</v>
      </c>
      <c r="BF855" s="135">
        <f>IF(N855="snížená",J855,0)</f>
        <v>0</v>
      </c>
      <c r="BG855" s="135">
        <f>IF(N855="zákl. přenesená",J855,0)</f>
        <v>0</v>
      </c>
      <c r="BH855" s="135">
        <f>IF(N855="sníž. přenesená",J855,0)</f>
        <v>0</v>
      </c>
      <c r="BI855" s="135">
        <f>IF(N855="nulová",J855,0)</f>
        <v>0</v>
      </c>
      <c r="BJ855" s="13" t="s">
        <v>82</v>
      </c>
      <c r="BK855" s="135">
        <f>ROUND(I855*H855,2)</f>
        <v>502000</v>
      </c>
      <c r="BL855" s="13" t="s">
        <v>133</v>
      </c>
      <c r="BM855" s="134" t="s">
        <v>1481</v>
      </c>
    </row>
    <row r="856" spans="2:65" s="1" customFormat="1" ht="57.6">
      <c r="B856" s="25"/>
      <c r="D856" s="136" t="s">
        <v>134</v>
      </c>
      <c r="F856" s="137" t="s">
        <v>1482</v>
      </c>
      <c r="L856" s="25"/>
      <c r="M856" s="138"/>
      <c r="T856" s="49"/>
      <c r="AT856" s="13" t="s">
        <v>134</v>
      </c>
      <c r="AU856" s="13" t="s">
        <v>84</v>
      </c>
    </row>
    <row r="857" spans="2:65" s="1" customFormat="1" ht="19.2">
      <c r="B857" s="25"/>
      <c r="D857" s="136" t="s">
        <v>136</v>
      </c>
      <c r="F857" s="139" t="s">
        <v>444</v>
      </c>
      <c r="L857" s="25"/>
      <c r="M857" s="138"/>
      <c r="T857" s="49"/>
      <c r="AT857" s="13" t="s">
        <v>136</v>
      </c>
      <c r="AU857" s="13" t="s">
        <v>84</v>
      </c>
    </row>
    <row r="858" spans="2:65" s="1" customFormat="1" ht="16.5" customHeight="1">
      <c r="B858" s="25"/>
      <c r="C858" s="124" t="s">
        <v>811</v>
      </c>
      <c r="D858" s="124" t="s">
        <v>128</v>
      </c>
      <c r="E858" s="125" t="s">
        <v>1483</v>
      </c>
      <c r="F858" s="126" t="s">
        <v>1484</v>
      </c>
      <c r="G858" s="127" t="s">
        <v>131</v>
      </c>
      <c r="H858" s="128">
        <v>3</v>
      </c>
      <c r="I858" s="129">
        <v>60000</v>
      </c>
      <c r="J858" s="129">
        <f>ROUND(I858*H858,2)</f>
        <v>180000</v>
      </c>
      <c r="K858" s="126" t="s">
        <v>132</v>
      </c>
      <c r="L858" s="25"/>
      <c r="M858" s="130" t="s">
        <v>1</v>
      </c>
      <c r="N858" s="131" t="s">
        <v>39</v>
      </c>
      <c r="O858" s="132">
        <v>0</v>
      </c>
      <c r="P858" s="132">
        <f>O858*H858</f>
        <v>0</v>
      </c>
      <c r="Q858" s="132">
        <v>0</v>
      </c>
      <c r="R858" s="132">
        <f>Q858*H858</f>
        <v>0</v>
      </c>
      <c r="S858" s="132">
        <v>0</v>
      </c>
      <c r="T858" s="133">
        <f>S858*H858</f>
        <v>0</v>
      </c>
      <c r="AR858" s="134" t="s">
        <v>133</v>
      </c>
      <c r="AT858" s="134" t="s">
        <v>128</v>
      </c>
      <c r="AU858" s="134" t="s">
        <v>84</v>
      </c>
      <c r="AY858" s="13" t="s">
        <v>125</v>
      </c>
      <c r="BE858" s="135">
        <f>IF(N858="základní",J858,0)</f>
        <v>180000</v>
      </c>
      <c r="BF858" s="135">
        <f>IF(N858="snížená",J858,0)</f>
        <v>0</v>
      </c>
      <c r="BG858" s="135">
        <f>IF(N858="zákl. přenesená",J858,0)</f>
        <v>0</v>
      </c>
      <c r="BH858" s="135">
        <f>IF(N858="sníž. přenesená",J858,0)</f>
        <v>0</v>
      </c>
      <c r="BI858" s="135">
        <f>IF(N858="nulová",J858,0)</f>
        <v>0</v>
      </c>
      <c r="BJ858" s="13" t="s">
        <v>82</v>
      </c>
      <c r="BK858" s="135">
        <f>ROUND(I858*H858,2)</f>
        <v>180000</v>
      </c>
      <c r="BL858" s="13" t="s">
        <v>133</v>
      </c>
      <c r="BM858" s="134" t="s">
        <v>1485</v>
      </c>
    </row>
    <row r="859" spans="2:65" s="1" customFormat="1" ht="19.2">
      <c r="B859" s="25"/>
      <c r="D859" s="136" t="s">
        <v>134</v>
      </c>
      <c r="F859" s="137" t="s">
        <v>1486</v>
      </c>
      <c r="L859" s="25"/>
      <c r="M859" s="138"/>
      <c r="T859" s="49"/>
      <c r="AT859" s="13" t="s">
        <v>134</v>
      </c>
      <c r="AU859" s="13" t="s">
        <v>84</v>
      </c>
    </row>
    <row r="860" spans="2:65" s="1" customFormat="1" ht="19.2">
      <c r="B860" s="25"/>
      <c r="D860" s="136" t="s">
        <v>136</v>
      </c>
      <c r="F860" s="139" t="s">
        <v>137</v>
      </c>
      <c r="L860" s="25"/>
      <c r="M860" s="138"/>
      <c r="T860" s="49"/>
      <c r="AT860" s="13" t="s">
        <v>136</v>
      </c>
      <c r="AU860" s="13" t="s">
        <v>84</v>
      </c>
    </row>
    <row r="861" spans="2:65" s="1" customFormat="1" ht="16.5" customHeight="1">
      <c r="B861" s="25"/>
      <c r="C861" s="124" t="s">
        <v>1487</v>
      </c>
      <c r="D861" s="124" t="s">
        <v>128</v>
      </c>
      <c r="E861" s="125" t="s">
        <v>1488</v>
      </c>
      <c r="F861" s="126" t="s">
        <v>1489</v>
      </c>
      <c r="G861" s="127" t="s">
        <v>131</v>
      </c>
      <c r="H861" s="128">
        <v>3</v>
      </c>
      <c r="I861" s="129">
        <v>60000</v>
      </c>
      <c r="J861" s="129">
        <f>ROUND(I861*H861,2)</f>
        <v>180000</v>
      </c>
      <c r="K861" s="126" t="s">
        <v>132</v>
      </c>
      <c r="L861" s="25"/>
      <c r="M861" s="130" t="s">
        <v>1</v>
      </c>
      <c r="N861" s="131" t="s">
        <v>39</v>
      </c>
      <c r="O861" s="132">
        <v>0</v>
      </c>
      <c r="P861" s="132">
        <f>O861*H861</f>
        <v>0</v>
      </c>
      <c r="Q861" s="132">
        <v>0</v>
      </c>
      <c r="R861" s="132">
        <f>Q861*H861</f>
        <v>0</v>
      </c>
      <c r="S861" s="132">
        <v>0</v>
      </c>
      <c r="T861" s="133">
        <f>S861*H861</f>
        <v>0</v>
      </c>
      <c r="AR861" s="134" t="s">
        <v>133</v>
      </c>
      <c r="AT861" s="134" t="s">
        <v>128</v>
      </c>
      <c r="AU861" s="134" t="s">
        <v>84</v>
      </c>
      <c r="AY861" s="13" t="s">
        <v>125</v>
      </c>
      <c r="BE861" s="135">
        <f>IF(N861="základní",J861,0)</f>
        <v>180000</v>
      </c>
      <c r="BF861" s="135">
        <f>IF(N861="snížená",J861,0)</f>
        <v>0</v>
      </c>
      <c r="BG861" s="135">
        <f>IF(N861="zákl. přenesená",J861,0)</f>
        <v>0</v>
      </c>
      <c r="BH861" s="135">
        <f>IF(N861="sníž. přenesená",J861,0)</f>
        <v>0</v>
      </c>
      <c r="BI861" s="135">
        <f>IF(N861="nulová",J861,0)</f>
        <v>0</v>
      </c>
      <c r="BJ861" s="13" t="s">
        <v>82</v>
      </c>
      <c r="BK861" s="135">
        <f>ROUND(I861*H861,2)</f>
        <v>180000</v>
      </c>
      <c r="BL861" s="13" t="s">
        <v>133</v>
      </c>
      <c r="BM861" s="134" t="s">
        <v>1490</v>
      </c>
    </row>
    <row r="862" spans="2:65" s="1" customFormat="1" ht="19.2">
      <c r="B862" s="25"/>
      <c r="D862" s="136" t="s">
        <v>134</v>
      </c>
      <c r="F862" s="137" t="s">
        <v>1491</v>
      </c>
      <c r="L862" s="25"/>
      <c r="M862" s="138"/>
      <c r="T862" s="49"/>
      <c r="AT862" s="13" t="s">
        <v>134</v>
      </c>
      <c r="AU862" s="13" t="s">
        <v>84</v>
      </c>
    </row>
    <row r="863" spans="2:65" s="1" customFormat="1" ht="19.2">
      <c r="B863" s="25"/>
      <c r="D863" s="136" t="s">
        <v>136</v>
      </c>
      <c r="F863" s="139" t="s">
        <v>137</v>
      </c>
      <c r="L863" s="25"/>
      <c r="M863" s="138"/>
      <c r="T863" s="49"/>
      <c r="AT863" s="13" t="s">
        <v>136</v>
      </c>
      <c r="AU863" s="13" t="s">
        <v>84</v>
      </c>
    </row>
    <row r="864" spans="2:65" s="1" customFormat="1" ht="16.5" customHeight="1">
      <c r="B864" s="25"/>
      <c r="C864" s="124" t="s">
        <v>816</v>
      </c>
      <c r="D864" s="124" t="s">
        <v>128</v>
      </c>
      <c r="E864" s="125" t="s">
        <v>1492</v>
      </c>
      <c r="F864" s="126" t="s">
        <v>1493</v>
      </c>
      <c r="G864" s="127" t="s">
        <v>131</v>
      </c>
      <c r="H864" s="128">
        <v>3</v>
      </c>
      <c r="I864" s="129">
        <v>71300</v>
      </c>
      <c r="J864" s="129">
        <f>ROUND(I864*H864,2)</f>
        <v>213900</v>
      </c>
      <c r="K864" s="126" t="s">
        <v>132</v>
      </c>
      <c r="L864" s="25"/>
      <c r="M864" s="130" t="s">
        <v>1</v>
      </c>
      <c r="N864" s="131" t="s">
        <v>39</v>
      </c>
      <c r="O864" s="132">
        <v>0</v>
      </c>
      <c r="P864" s="132">
        <f>O864*H864</f>
        <v>0</v>
      </c>
      <c r="Q864" s="132">
        <v>0</v>
      </c>
      <c r="R864" s="132">
        <f>Q864*H864</f>
        <v>0</v>
      </c>
      <c r="S864" s="132">
        <v>0</v>
      </c>
      <c r="T864" s="133">
        <f>S864*H864</f>
        <v>0</v>
      </c>
      <c r="AR864" s="134" t="s">
        <v>133</v>
      </c>
      <c r="AT864" s="134" t="s">
        <v>128</v>
      </c>
      <c r="AU864" s="134" t="s">
        <v>84</v>
      </c>
      <c r="AY864" s="13" t="s">
        <v>125</v>
      </c>
      <c r="BE864" s="135">
        <f>IF(N864="základní",J864,0)</f>
        <v>213900</v>
      </c>
      <c r="BF864" s="135">
        <f>IF(N864="snížená",J864,0)</f>
        <v>0</v>
      </c>
      <c r="BG864" s="135">
        <f>IF(N864="zákl. přenesená",J864,0)</f>
        <v>0</v>
      </c>
      <c r="BH864" s="135">
        <f>IF(N864="sníž. přenesená",J864,0)</f>
        <v>0</v>
      </c>
      <c r="BI864" s="135">
        <f>IF(N864="nulová",J864,0)</f>
        <v>0</v>
      </c>
      <c r="BJ864" s="13" t="s">
        <v>82</v>
      </c>
      <c r="BK864" s="135">
        <f>ROUND(I864*H864,2)</f>
        <v>213900</v>
      </c>
      <c r="BL864" s="13" t="s">
        <v>133</v>
      </c>
      <c r="BM864" s="134" t="s">
        <v>1494</v>
      </c>
    </row>
    <row r="865" spans="2:65" s="1" customFormat="1" ht="19.2">
      <c r="B865" s="25"/>
      <c r="D865" s="136" t="s">
        <v>134</v>
      </c>
      <c r="F865" s="137" t="s">
        <v>1495</v>
      </c>
      <c r="L865" s="25"/>
      <c r="M865" s="138"/>
      <c r="T865" s="49"/>
      <c r="AT865" s="13" t="s">
        <v>134</v>
      </c>
      <c r="AU865" s="13" t="s">
        <v>84</v>
      </c>
    </row>
    <row r="866" spans="2:65" s="1" customFormat="1" ht="19.2">
      <c r="B866" s="25"/>
      <c r="D866" s="136" t="s">
        <v>136</v>
      </c>
      <c r="F866" s="139" t="s">
        <v>1496</v>
      </c>
      <c r="L866" s="25"/>
      <c r="M866" s="138"/>
      <c r="T866" s="49"/>
      <c r="AT866" s="13" t="s">
        <v>136</v>
      </c>
      <c r="AU866" s="13" t="s">
        <v>84</v>
      </c>
    </row>
    <row r="867" spans="2:65" s="1" customFormat="1" ht="16.5" customHeight="1">
      <c r="B867" s="25"/>
      <c r="C867" s="124" t="s">
        <v>1497</v>
      </c>
      <c r="D867" s="124" t="s">
        <v>128</v>
      </c>
      <c r="E867" s="125" t="s">
        <v>1498</v>
      </c>
      <c r="F867" s="126" t="s">
        <v>1499</v>
      </c>
      <c r="G867" s="127" t="s">
        <v>131</v>
      </c>
      <c r="H867" s="128">
        <v>3</v>
      </c>
      <c r="I867" s="129">
        <v>71300</v>
      </c>
      <c r="J867" s="129">
        <f>ROUND(I867*H867,2)</f>
        <v>213900</v>
      </c>
      <c r="K867" s="126" t="s">
        <v>132</v>
      </c>
      <c r="L867" s="25"/>
      <c r="M867" s="130" t="s">
        <v>1</v>
      </c>
      <c r="N867" s="131" t="s">
        <v>39</v>
      </c>
      <c r="O867" s="132">
        <v>0</v>
      </c>
      <c r="P867" s="132">
        <f>O867*H867</f>
        <v>0</v>
      </c>
      <c r="Q867" s="132">
        <v>0</v>
      </c>
      <c r="R867" s="132">
        <f>Q867*H867</f>
        <v>0</v>
      </c>
      <c r="S867" s="132">
        <v>0</v>
      </c>
      <c r="T867" s="133">
        <f>S867*H867</f>
        <v>0</v>
      </c>
      <c r="AR867" s="134" t="s">
        <v>133</v>
      </c>
      <c r="AT867" s="134" t="s">
        <v>128</v>
      </c>
      <c r="AU867" s="134" t="s">
        <v>84</v>
      </c>
      <c r="AY867" s="13" t="s">
        <v>125</v>
      </c>
      <c r="BE867" s="135">
        <f>IF(N867="základní",J867,0)</f>
        <v>213900</v>
      </c>
      <c r="BF867" s="135">
        <f>IF(N867="snížená",J867,0)</f>
        <v>0</v>
      </c>
      <c r="BG867" s="135">
        <f>IF(N867="zákl. přenesená",J867,0)</f>
        <v>0</v>
      </c>
      <c r="BH867" s="135">
        <f>IF(N867="sníž. přenesená",J867,0)</f>
        <v>0</v>
      </c>
      <c r="BI867" s="135">
        <f>IF(N867="nulová",J867,0)</f>
        <v>0</v>
      </c>
      <c r="BJ867" s="13" t="s">
        <v>82</v>
      </c>
      <c r="BK867" s="135">
        <f>ROUND(I867*H867,2)</f>
        <v>213900</v>
      </c>
      <c r="BL867" s="13" t="s">
        <v>133</v>
      </c>
      <c r="BM867" s="134" t="s">
        <v>1500</v>
      </c>
    </row>
    <row r="868" spans="2:65" s="1" customFormat="1" ht="19.2">
      <c r="B868" s="25"/>
      <c r="D868" s="136" t="s">
        <v>134</v>
      </c>
      <c r="F868" s="137" t="s">
        <v>1501</v>
      </c>
      <c r="L868" s="25"/>
      <c r="M868" s="138"/>
      <c r="T868" s="49"/>
      <c r="AT868" s="13" t="s">
        <v>134</v>
      </c>
      <c r="AU868" s="13" t="s">
        <v>84</v>
      </c>
    </row>
    <row r="869" spans="2:65" s="1" customFormat="1" ht="19.2">
      <c r="B869" s="25"/>
      <c r="D869" s="136" t="s">
        <v>136</v>
      </c>
      <c r="F869" s="139" t="s">
        <v>1496</v>
      </c>
      <c r="L869" s="25"/>
      <c r="M869" s="138"/>
      <c r="T869" s="49"/>
      <c r="AT869" s="13" t="s">
        <v>136</v>
      </c>
      <c r="AU869" s="13" t="s">
        <v>84</v>
      </c>
    </row>
    <row r="870" spans="2:65" s="1" customFormat="1" ht="16.5" customHeight="1">
      <c r="B870" s="25"/>
      <c r="C870" s="124" t="s">
        <v>820</v>
      </c>
      <c r="D870" s="124" t="s">
        <v>128</v>
      </c>
      <c r="E870" s="125" t="s">
        <v>1502</v>
      </c>
      <c r="F870" s="126" t="s">
        <v>1503</v>
      </c>
      <c r="G870" s="127" t="s">
        <v>431</v>
      </c>
      <c r="H870" s="128">
        <v>100</v>
      </c>
      <c r="I870" s="129">
        <v>332</v>
      </c>
      <c r="J870" s="129">
        <f>ROUND(I870*H870,2)</f>
        <v>33200</v>
      </c>
      <c r="K870" s="126" t="s">
        <v>132</v>
      </c>
      <c r="L870" s="25"/>
      <c r="M870" s="130" t="s">
        <v>1</v>
      </c>
      <c r="N870" s="131" t="s">
        <v>39</v>
      </c>
      <c r="O870" s="132">
        <v>0</v>
      </c>
      <c r="P870" s="132">
        <f>O870*H870</f>
        <v>0</v>
      </c>
      <c r="Q870" s="132">
        <v>0</v>
      </c>
      <c r="R870" s="132">
        <f>Q870*H870</f>
        <v>0</v>
      </c>
      <c r="S870" s="132">
        <v>0</v>
      </c>
      <c r="T870" s="133">
        <f>S870*H870</f>
        <v>0</v>
      </c>
      <c r="AR870" s="134" t="s">
        <v>133</v>
      </c>
      <c r="AT870" s="134" t="s">
        <v>128</v>
      </c>
      <c r="AU870" s="134" t="s">
        <v>84</v>
      </c>
      <c r="AY870" s="13" t="s">
        <v>125</v>
      </c>
      <c r="BE870" s="135">
        <f>IF(N870="základní",J870,0)</f>
        <v>33200</v>
      </c>
      <c r="BF870" s="135">
        <f>IF(N870="snížená",J870,0)</f>
        <v>0</v>
      </c>
      <c r="BG870" s="135">
        <f>IF(N870="zákl. přenesená",J870,0)</f>
        <v>0</v>
      </c>
      <c r="BH870" s="135">
        <f>IF(N870="sníž. přenesená",J870,0)</f>
        <v>0</v>
      </c>
      <c r="BI870" s="135">
        <f>IF(N870="nulová",J870,0)</f>
        <v>0</v>
      </c>
      <c r="BJ870" s="13" t="s">
        <v>82</v>
      </c>
      <c r="BK870" s="135">
        <f>ROUND(I870*H870,2)</f>
        <v>33200</v>
      </c>
      <c r="BL870" s="13" t="s">
        <v>133</v>
      </c>
      <c r="BM870" s="134" t="s">
        <v>1504</v>
      </c>
    </row>
    <row r="871" spans="2:65" s="1" customFormat="1" ht="19.2">
      <c r="B871" s="25"/>
      <c r="D871" s="136" t="s">
        <v>134</v>
      </c>
      <c r="F871" s="137" t="s">
        <v>1505</v>
      </c>
      <c r="L871" s="25"/>
      <c r="M871" s="138"/>
      <c r="T871" s="49"/>
      <c r="AT871" s="13" t="s">
        <v>134</v>
      </c>
      <c r="AU871" s="13" t="s">
        <v>84</v>
      </c>
    </row>
    <row r="872" spans="2:65" s="1" customFormat="1" ht="19.2">
      <c r="B872" s="25"/>
      <c r="D872" s="136" t="s">
        <v>136</v>
      </c>
      <c r="F872" s="139" t="s">
        <v>1506</v>
      </c>
      <c r="L872" s="25"/>
      <c r="M872" s="138"/>
      <c r="T872" s="49"/>
      <c r="AT872" s="13" t="s">
        <v>136</v>
      </c>
      <c r="AU872" s="13" t="s">
        <v>84</v>
      </c>
    </row>
    <row r="873" spans="2:65" s="1" customFormat="1" ht="16.5" customHeight="1">
      <c r="B873" s="25"/>
      <c r="C873" s="124" t="s">
        <v>1507</v>
      </c>
      <c r="D873" s="124" t="s">
        <v>128</v>
      </c>
      <c r="E873" s="125" t="s">
        <v>1508</v>
      </c>
      <c r="F873" s="126" t="s">
        <v>1509</v>
      </c>
      <c r="G873" s="127" t="s">
        <v>431</v>
      </c>
      <c r="H873" s="128">
        <v>100</v>
      </c>
      <c r="I873" s="129">
        <v>332</v>
      </c>
      <c r="J873" s="129">
        <f>ROUND(I873*H873,2)</f>
        <v>33200</v>
      </c>
      <c r="K873" s="126" t="s">
        <v>132</v>
      </c>
      <c r="L873" s="25"/>
      <c r="M873" s="130" t="s">
        <v>1</v>
      </c>
      <c r="N873" s="131" t="s">
        <v>39</v>
      </c>
      <c r="O873" s="132">
        <v>0</v>
      </c>
      <c r="P873" s="132">
        <f>O873*H873</f>
        <v>0</v>
      </c>
      <c r="Q873" s="132">
        <v>0</v>
      </c>
      <c r="R873" s="132">
        <f>Q873*H873</f>
        <v>0</v>
      </c>
      <c r="S873" s="132">
        <v>0</v>
      </c>
      <c r="T873" s="133">
        <f>S873*H873</f>
        <v>0</v>
      </c>
      <c r="AR873" s="134" t="s">
        <v>133</v>
      </c>
      <c r="AT873" s="134" t="s">
        <v>128</v>
      </c>
      <c r="AU873" s="134" t="s">
        <v>84</v>
      </c>
      <c r="AY873" s="13" t="s">
        <v>125</v>
      </c>
      <c r="BE873" s="135">
        <f>IF(N873="základní",J873,0)</f>
        <v>33200</v>
      </c>
      <c r="BF873" s="135">
        <f>IF(N873="snížená",J873,0)</f>
        <v>0</v>
      </c>
      <c r="BG873" s="135">
        <f>IF(N873="zákl. přenesená",J873,0)</f>
        <v>0</v>
      </c>
      <c r="BH873" s="135">
        <f>IF(N873="sníž. přenesená",J873,0)</f>
        <v>0</v>
      </c>
      <c r="BI873" s="135">
        <f>IF(N873="nulová",J873,0)</f>
        <v>0</v>
      </c>
      <c r="BJ873" s="13" t="s">
        <v>82</v>
      </c>
      <c r="BK873" s="135">
        <f>ROUND(I873*H873,2)</f>
        <v>33200</v>
      </c>
      <c r="BL873" s="13" t="s">
        <v>133</v>
      </c>
      <c r="BM873" s="134" t="s">
        <v>1510</v>
      </c>
    </row>
    <row r="874" spans="2:65" s="1" customFormat="1" ht="19.2">
      <c r="B874" s="25"/>
      <c r="D874" s="136" t="s">
        <v>134</v>
      </c>
      <c r="F874" s="137" t="s">
        <v>1511</v>
      </c>
      <c r="L874" s="25"/>
      <c r="M874" s="138"/>
      <c r="T874" s="49"/>
      <c r="AT874" s="13" t="s">
        <v>134</v>
      </c>
      <c r="AU874" s="13" t="s">
        <v>84</v>
      </c>
    </row>
    <row r="875" spans="2:65" s="1" customFormat="1" ht="19.2">
      <c r="B875" s="25"/>
      <c r="D875" s="136" t="s">
        <v>136</v>
      </c>
      <c r="F875" s="139" t="s">
        <v>1506</v>
      </c>
      <c r="L875" s="25"/>
      <c r="M875" s="138"/>
      <c r="T875" s="49"/>
      <c r="AT875" s="13" t="s">
        <v>136</v>
      </c>
      <c r="AU875" s="13" t="s">
        <v>84</v>
      </c>
    </row>
    <row r="876" spans="2:65" s="1" customFormat="1" ht="16.5" customHeight="1">
      <c r="B876" s="25"/>
      <c r="C876" s="124" t="s">
        <v>826</v>
      </c>
      <c r="D876" s="124" t="s">
        <v>128</v>
      </c>
      <c r="E876" s="125" t="s">
        <v>1512</v>
      </c>
      <c r="F876" s="126" t="s">
        <v>1513</v>
      </c>
      <c r="G876" s="127" t="s">
        <v>1514</v>
      </c>
      <c r="H876" s="128">
        <v>50</v>
      </c>
      <c r="I876" s="129">
        <v>8520</v>
      </c>
      <c r="J876" s="129">
        <f>ROUND(I876*H876,2)</f>
        <v>426000</v>
      </c>
      <c r="K876" s="126" t="s">
        <v>132</v>
      </c>
      <c r="L876" s="25"/>
      <c r="M876" s="130" t="s">
        <v>1</v>
      </c>
      <c r="N876" s="131" t="s">
        <v>39</v>
      </c>
      <c r="O876" s="132">
        <v>0</v>
      </c>
      <c r="P876" s="132">
        <f>O876*H876</f>
        <v>0</v>
      </c>
      <c r="Q876" s="132">
        <v>0</v>
      </c>
      <c r="R876" s="132">
        <f>Q876*H876</f>
        <v>0</v>
      </c>
      <c r="S876" s="132">
        <v>0</v>
      </c>
      <c r="T876" s="133">
        <f>S876*H876</f>
        <v>0</v>
      </c>
      <c r="AR876" s="134" t="s">
        <v>133</v>
      </c>
      <c r="AT876" s="134" t="s">
        <v>128</v>
      </c>
      <c r="AU876" s="134" t="s">
        <v>84</v>
      </c>
      <c r="AY876" s="13" t="s">
        <v>125</v>
      </c>
      <c r="BE876" s="135">
        <f>IF(N876="základní",J876,0)</f>
        <v>426000</v>
      </c>
      <c r="BF876" s="135">
        <f>IF(N876="snížená",J876,0)</f>
        <v>0</v>
      </c>
      <c r="BG876" s="135">
        <f>IF(N876="zákl. přenesená",J876,0)</f>
        <v>0</v>
      </c>
      <c r="BH876" s="135">
        <f>IF(N876="sníž. přenesená",J876,0)</f>
        <v>0</v>
      </c>
      <c r="BI876" s="135">
        <f>IF(N876="nulová",J876,0)</f>
        <v>0</v>
      </c>
      <c r="BJ876" s="13" t="s">
        <v>82</v>
      </c>
      <c r="BK876" s="135">
        <f>ROUND(I876*H876,2)</f>
        <v>426000</v>
      </c>
      <c r="BL876" s="13" t="s">
        <v>133</v>
      </c>
      <c r="BM876" s="134" t="s">
        <v>1515</v>
      </c>
    </row>
    <row r="877" spans="2:65" s="1" customFormat="1" ht="48">
      <c r="B877" s="25"/>
      <c r="D877" s="136" t="s">
        <v>134</v>
      </c>
      <c r="F877" s="137" t="s">
        <v>1516</v>
      </c>
      <c r="L877" s="25"/>
      <c r="M877" s="138"/>
      <c r="T877" s="49"/>
      <c r="AT877" s="13" t="s">
        <v>134</v>
      </c>
      <c r="AU877" s="13" t="s">
        <v>84</v>
      </c>
    </row>
    <row r="878" spans="2:65" s="1" customFormat="1" ht="16.5" customHeight="1">
      <c r="B878" s="25"/>
      <c r="C878" s="124" t="s">
        <v>1517</v>
      </c>
      <c r="D878" s="124" t="s">
        <v>128</v>
      </c>
      <c r="E878" s="125" t="s">
        <v>1518</v>
      </c>
      <c r="F878" s="126" t="s">
        <v>1519</v>
      </c>
      <c r="G878" s="127" t="s">
        <v>1514</v>
      </c>
      <c r="H878" s="128">
        <v>50</v>
      </c>
      <c r="I878" s="129">
        <v>8310</v>
      </c>
      <c r="J878" s="129">
        <f>ROUND(I878*H878,2)</f>
        <v>415500</v>
      </c>
      <c r="K878" s="126" t="s">
        <v>132</v>
      </c>
      <c r="L878" s="25"/>
      <c r="M878" s="130" t="s">
        <v>1</v>
      </c>
      <c r="N878" s="131" t="s">
        <v>39</v>
      </c>
      <c r="O878" s="132">
        <v>0</v>
      </c>
      <c r="P878" s="132">
        <f>O878*H878</f>
        <v>0</v>
      </c>
      <c r="Q878" s="132">
        <v>0</v>
      </c>
      <c r="R878" s="132">
        <f>Q878*H878</f>
        <v>0</v>
      </c>
      <c r="S878" s="132">
        <v>0</v>
      </c>
      <c r="T878" s="133">
        <f>S878*H878</f>
        <v>0</v>
      </c>
      <c r="AR878" s="134" t="s">
        <v>133</v>
      </c>
      <c r="AT878" s="134" t="s">
        <v>128</v>
      </c>
      <c r="AU878" s="134" t="s">
        <v>84</v>
      </c>
      <c r="AY878" s="13" t="s">
        <v>125</v>
      </c>
      <c r="BE878" s="135">
        <f>IF(N878="základní",J878,0)</f>
        <v>415500</v>
      </c>
      <c r="BF878" s="135">
        <f>IF(N878="snížená",J878,0)</f>
        <v>0</v>
      </c>
      <c r="BG878" s="135">
        <f>IF(N878="zákl. přenesená",J878,0)</f>
        <v>0</v>
      </c>
      <c r="BH878" s="135">
        <f>IF(N878="sníž. přenesená",J878,0)</f>
        <v>0</v>
      </c>
      <c r="BI878" s="135">
        <f>IF(N878="nulová",J878,0)</f>
        <v>0</v>
      </c>
      <c r="BJ878" s="13" t="s">
        <v>82</v>
      </c>
      <c r="BK878" s="135">
        <f>ROUND(I878*H878,2)</f>
        <v>415500</v>
      </c>
      <c r="BL878" s="13" t="s">
        <v>133</v>
      </c>
      <c r="BM878" s="134" t="s">
        <v>1520</v>
      </c>
    </row>
    <row r="879" spans="2:65" s="1" customFormat="1" ht="48">
      <c r="B879" s="25"/>
      <c r="D879" s="136" t="s">
        <v>134</v>
      </c>
      <c r="F879" s="137" t="s">
        <v>1521</v>
      </c>
      <c r="L879" s="25"/>
      <c r="M879" s="138"/>
      <c r="T879" s="49"/>
      <c r="AT879" s="13" t="s">
        <v>134</v>
      </c>
      <c r="AU879" s="13" t="s">
        <v>84</v>
      </c>
    </row>
    <row r="880" spans="2:65" s="1" customFormat="1" ht="16.5" customHeight="1">
      <c r="B880" s="25"/>
      <c r="C880" s="124" t="s">
        <v>830</v>
      </c>
      <c r="D880" s="124" t="s">
        <v>128</v>
      </c>
      <c r="E880" s="125" t="s">
        <v>1522</v>
      </c>
      <c r="F880" s="126" t="s">
        <v>1523</v>
      </c>
      <c r="G880" s="127" t="s">
        <v>1514</v>
      </c>
      <c r="H880" s="128">
        <v>45</v>
      </c>
      <c r="I880" s="129">
        <v>8940</v>
      </c>
      <c r="J880" s="129">
        <f>ROUND(I880*H880,2)</f>
        <v>402300</v>
      </c>
      <c r="K880" s="126" t="s">
        <v>132</v>
      </c>
      <c r="L880" s="25"/>
      <c r="M880" s="130" t="s">
        <v>1</v>
      </c>
      <c r="N880" s="131" t="s">
        <v>39</v>
      </c>
      <c r="O880" s="132">
        <v>0</v>
      </c>
      <c r="P880" s="132">
        <f>O880*H880</f>
        <v>0</v>
      </c>
      <c r="Q880" s="132">
        <v>0</v>
      </c>
      <c r="R880" s="132">
        <f>Q880*H880</f>
        <v>0</v>
      </c>
      <c r="S880" s="132">
        <v>0</v>
      </c>
      <c r="T880" s="133">
        <f>S880*H880</f>
        <v>0</v>
      </c>
      <c r="AR880" s="134" t="s">
        <v>133</v>
      </c>
      <c r="AT880" s="134" t="s">
        <v>128</v>
      </c>
      <c r="AU880" s="134" t="s">
        <v>84</v>
      </c>
      <c r="AY880" s="13" t="s">
        <v>125</v>
      </c>
      <c r="BE880" s="135">
        <f>IF(N880="základní",J880,0)</f>
        <v>402300</v>
      </c>
      <c r="BF880" s="135">
        <f>IF(N880="snížená",J880,0)</f>
        <v>0</v>
      </c>
      <c r="BG880" s="135">
        <f>IF(N880="zákl. přenesená",J880,0)</f>
        <v>0</v>
      </c>
      <c r="BH880" s="135">
        <f>IF(N880="sníž. přenesená",J880,0)</f>
        <v>0</v>
      </c>
      <c r="BI880" s="135">
        <f>IF(N880="nulová",J880,0)</f>
        <v>0</v>
      </c>
      <c r="BJ880" s="13" t="s">
        <v>82</v>
      </c>
      <c r="BK880" s="135">
        <f>ROUND(I880*H880,2)</f>
        <v>402300</v>
      </c>
      <c r="BL880" s="13" t="s">
        <v>133</v>
      </c>
      <c r="BM880" s="134" t="s">
        <v>1524</v>
      </c>
    </row>
    <row r="881" spans="2:65" s="1" customFormat="1" ht="48">
      <c r="B881" s="25"/>
      <c r="D881" s="136" t="s">
        <v>134</v>
      </c>
      <c r="F881" s="137" t="s">
        <v>1525</v>
      </c>
      <c r="L881" s="25"/>
      <c r="M881" s="138"/>
      <c r="T881" s="49"/>
      <c r="AT881" s="13" t="s">
        <v>134</v>
      </c>
      <c r="AU881" s="13" t="s">
        <v>84</v>
      </c>
    </row>
    <row r="882" spans="2:65" s="1" customFormat="1" ht="16.5" customHeight="1">
      <c r="B882" s="25"/>
      <c r="C882" s="124" t="s">
        <v>1526</v>
      </c>
      <c r="D882" s="124" t="s">
        <v>128</v>
      </c>
      <c r="E882" s="125" t="s">
        <v>1527</v>
      </c>
      <c r="F882" s="126" t="s">
        <v>1528</v>
      </c>
      <c r="G882" s="127" t="s">
        <v>1514</v>
      </c>
      <c r="H882" s="128">
        <v>45</v>
      </c>
      <c r="I882" s="129">
        <v>8760</v>
      </c>
      <c r="J882" s="129">
        <f>ROUND(I882*H882,2)</f>
        <v>394200</v>
      </c>
      <c r="K882" s="126" t="s">
        <v>132</v>
      </c>
      <c r="L882" s="25"/>
      <c r="M882" s="130" t="s">
        <v>1</v>
      </c>
      <c r="N882" s="131" t="s">
        <v>39</v>
      </c>
      <c r="O882" s="132">
        <v>0</v>
      </c>
      <c r="P882" s="132">
        <f>O882*H882</f>
        <v>0</v>
      </c>
      <c r="Q882" s="132">
        <v>0</v>
      </c>
      <c r="R882" s="132">
        <f>Q882*H882</f>
        <v>0</v>
      </c>
      <c r="S882" s="132">
        <v>0</v>
      </c>
      <c r="T882" s="133">
        <f>S882*H882</f>
        <v>0</v>
      </c>
      <c r="AR882" s="134" t="s">
        <v>133</v>
      </c>
      <c r="AT882" s="134" t="s">
        <v>128</v>
      </c>
      <c r="AU882" s="134" t="s">
        <v>84</v>
      </c>
      <c r="AY882" s="13" t="s">
        <v>125</v>
      </c>
      <c r="BE882" s="135">
        <f>IF(N882="základní",J882,0)</f>
        <v>394200</v>
      </c>
      <c r="BF882" s="135">
        <f>IF(N882="snížená",J882,0)</f>
        <v>0</v>
      </c>
      <c r="BG882" s="135">
        <f>IF(N882="zákl. přenesená",J882,0)</f>
        <v>0</v>
      </c>
      <c r="BH882" s="135">
        <f>IF(N882="sníž. přenesená",J882,0)</f>
        <v>0</v>
      </c>
      <c r="BI882" s="135">
        <f>IF(N882="nulová",J882,0)</f>
        <v>0</v>
      </c>
      <c r="BJ882" s="13" t="s">
        <v>82</v>
      </c>
      <c r="BK882" s="135">
        <f>ROUND(I882*H882,2)</f>
        <v>394200</v>
      </c>
      <c r="BL882" s="13" t="s">
        <v>133</v>
      </c>
      <c r="BM882" s="134" t="s">
        <v>1529</v>
      </c>
    </row>
    <row r="883" spans="2:65" s="1" customFormat="1" ht="48">
      <c r="B883" s="25"/>
      <c r="D883" s="136" t="s">
        <v>134</v>
      </c>
      <c r="F883" s="137" t="s">
        <v>1530</v>
      </c>
      <c r="L883" s="25"/>
      <c r="M883" s="138"/>
      <c r="T883" s="49"/>
      <c r="AT883" s="13" t="s">
        <v>134</v>
      </c>
      <c r="AU883" s="13" t="s">
        <v>84</v>
      </c>
    </row>
    <row r="884" spans="2:65" s="1" customFormat="1" ht="16.5" customHeight="1">
      <c r="B884" s="25"/>
      <c r="C884" s="124" t="s">
        <v>835</v>
      </c>
      <c r="D884" s="124" t="s">
        <v>128</v>
      </c>
      <c r="E884" s="125" t="s">
        <v>1531</v>
      </c>
      <c r="F884" s="126" t="s">
        <v>1532</v>
      </c>
      <c r="G884" s="127" t="s">
        <v>1514</v>
      </c>
      <c r="H884" s="128">
        <v>50</v>
      </c>
      <c r="I884" s="129">
        <v>8730</v>
      </c>
      <c r="J884" s="129">
        <f>ROUND(I884*H884,2)</f>
        <v>436500</v>
      </c>
      <c r="K884" s="126" t="s">
        <v>132</v>
      </c>
      <c r="L884" s="25"/>
      <c r="M884" s="130" t="s">
        <v>1</v>
      </c>
      <c r="N884" s="131" t="s">
        <v>39</v>
      </c>
      <c r="O884" s="132">
        <v>0</v>
      </c>
      <c r="P884" s="132">
        <f>O884*H884</f>
        <v>0</v>
      </c>
      <c r="Q884" s="132">
        <v>0</v>
      </c>
      <c r="R884" s="132">
        <f>Q884*H884</f>
        <v>0</v>
      </c>
      <c r="S884" s="132">
        <v>0</v>
      </c>
      <c r="T884" s="133">
        <f>S884*H884</f>
        <v>0</v>
      </c>
      <c r="AR884" s="134" t="s">
        <v>133</v>
      </c>
      <c r="AT884" s="134" t="s">
        <v>128</v>
      </c>
      <c r="AU884" s="134" t="s">
        <v>84</v>
      </c>
      <c r="AY884" s="13" t="s">
        <v>125</v>
      </c>
      <c r="BE884" s="135">
        <f>IF(N884="základní",J884,0)</f>
        <v>436500</v>
      </c>
      <c r="BF884" s="135">
        <f>IF(N884="snížená",J884,0)</f>
        <v>0</v>
      </c>
      <c r="BG884" s="135">
        <f>IF(N884="zákl. přenesená",J884,0)</f>
        <v>0</v>
      </c>
      <c r="BH884" s="135">
        <f>IF(N884="sníž. přenesená",J884,0)</f>
        <v>0</v>
      </c>
      <c r="BI884" s="135">
        <f>IF(N884="nulová",J884,0)</f>
        <v>0</v>
      </c>
      <c r="BJ884" s="13" t="s">
        <v>82</v>
      </c>
      <c r="BK884" s="135">
        <f>ROUND(I884*H884,2)</f>
        <v>436500</v>
      </c>
      <c r="BL884" s="13" t="s">
        <v>133</v>
      </c>
      <c r="BM884" s="134" t="s">
        <v>1533</v>
      </c>
    </row>
    <row r="885" spans="2:65" s="1" customFormat="1" ht="48">
      <c r="B885" s="25"/>
      <c r="D885" s="136" t="s">
        <v>134</v>
      </c>
      <c r="F885" s="137" t="s">
        <v>1534</v>
      </c>
      <c r="L885" s="25"/>
      <c r="M885" s="138"/>
      <c r="T885" s="49"/>
      <c r="AT885" s="13" t="s">
        <v>134</v>
      </c>
      <c r="AU885" s="13" t="s">
        <v>84</v>
      </c>
    </row>
    <row r="886" spans="2:65" s="1" customFormat="1" ht="16.5" customHeight="1">
      <c r="B886" s="25"/>
      <c r="C886" s="124" t="s">
        <v>1535</v>
      </c>
      <c r="D886" s="124" t="s">
        <v>128</v>
      </c>
      <c r="E886" s="125" t="s">
        <v>1536</v>
      </c>
      <c r="F886" s="126" t="s">
        <v>1537</v>
      </c>
      <c r="G886" s="127" t="s">
        <v>1514</v>
      </c>
      <c r="H886" s="128">
        <v>20</v>
      </c>
      <c r="I886" s="129">
        <v>8730</v>
      </c>
      <c r="J886" s="129">
        <f>ROUND(I886*H886,2)</f>
        <v>174600</v>
      </c>
      <c r="K886" s="126" t="s">
        <v>132</v>
      </c>
      <c r="L886" s="25"/>
      <c r="M886" s="130" t="s">
        <v>1</v>
      </c>
      <c r="N886" s="131" t="s">
        <v>39</v>
      </c>
      <c r="O886" s="132">
        <v>0</v>
      </c>
      <c r="P886" s="132">
        <f>O886*H886</f>
        <v>0</v>
      </c>
      <c r="Q886" s="132">
        <v>0</v>
      </c>
      <c r="R886" s="132">
        <f>Q886*H886</f>
        <v>0</v>
      </c>
      <c r="S886" s="132">
        <v>0</v>
      </c>
      <c r="T886" s="133">
        <f>S886*H886</f>
        <v>0</v>
      </c>
      <c r="AR886" s="134" t="s">
        <v>133</v>
      </c>
      <c r="AT886" s="134" t="s">
        <v>128</v>
      </c>
      <c r="AU886" s="134" t="s">
        <v>84</v>
      </c>
      <c r="AY886" s="13" t="s">
        <v>125</v>
      </c>
      <c r="BE886" s="135">
        <f>IF(N886="základní",J886,0)</f>
        <v>174600</v>
      </c>
      <c r="BF886" s="135">
        <f>IF(N886="snížená",J886,0)</f>
        <v>0</v>
      </c>
      <c r="BG886" s="135">
        <f>IF(N886="zákl. přenesená",J886,0)</f>
        <v>0</v>
      </c>
      <c r="BH886" s="135">
        <f>IF(N886="sníž. přenesená",J886,0)</f>
        <v>0</v>
      </c>
      <c r="BI886" s="135">
        <f>IF(N886="nulová",J886,0)</f>
        <v>0</v>
      </c>
      <c r="BJ886" s="13" t="s">
        <v>82</v>
      </c>
      <c r="BK886" s="135">
        <f>ROUND(I886*H886,2)</f>
        <v>174600</v>
      </c>
      <c r="BL886" s="13" t="s">
        <v>133</v>
      </c>
      <c r="BM886" s="134" t="s">
        <v>1538</v>
      </c>
    </row>
    <row r="887" spans="2:65" s="1" customFormat="1" ht="48">
      <c r="B887" s="25"/>
      <c r="D887" s="136" t="s">
        <v>134</v>
      </c>
      <c r="F887" s="137" t="s">
        <v>1539</v>
      </c>
      <c r="L887" s="25"/>
      <c r="M887" s="138"/>
      <c r="T887" s="49"/>
      <c r="AT887" s="13" t="s">
        <v>134</v>
      </c>
      <c r="AU887" s="13" t="s">
        <v>84</v>
      </c>
    </row>
    <row r="888" spans="2:65" s="1" customFormat="1" ht="16.5" customHeight="1">
      <c r="B888" s="25"/>
      <c r="C888" s="124" t="s">
        <v>839</v>
      </c>
      <c r="D888" s="124" t="s">
        <v>128</v>
      </c>
      <c r="E888" s="125" t="s">
        <v>1540</v>
      </c>
      <c r="F888" s="126" t="s">
        <v>1541</v>
      </c>
      <c r="G888" s="127" t="s">
        <v>1514</v>
      </c>
      <c r="H888" s="128">
        <v>40</v>
      </c>
      <c r="I888" s="129">
        <v>8730</v>
      </c>
      <c r="J888" s="129">
        <f>ROUND(I888*H888,2)</f>
        <v>349200</v>
      </c>
      <c r="K888" s="126" t="s">
        <v>132</v>
      </c>
      <c r="L888" s="25"/>
      <c r="M888" s="130" t="s">
        <v>1</v>
      </c>
      <c r="N888" s="131" t="s">
        <v>39</v>
      </c>
      <c r="O888" s="132">
        <v>0</v>
      </c>
      <c r="P888" s="132">
        <f>O888*H888</f>
        <v>0</v>
      </c>
      <c r="Q888" s="132">
        <v>0</v>
      </c>
      <c r="R888" s="132">
        <f>Q888*H888</f>
        <v>0</v>
      </c>
      <c r="S888" s="132">
        <v>0</v>
      </c>
      <c r="T888" s="133">
        <f>S888*H888</f>
        <v>0</v>
      </c>
      <c r="AR888" s="134" t="s">
        <v>133</v>
      </c>
      <c r="AT888" s="134" t="s">
        <v>128</v>
      </c>
      <c r="AU888" s="134" t="s">
        <v>84</v>
      </c>
      <c r="AY888" s="13" t="s">
        <v>125</v>
      </c>
      <c r="BE888" s="135">
        <f>IF(N888="základní",J888,0)</f>
        <v>349200</v>
      </c>
      <c r="BF888" s="135">
        <f>IF(N888="snížená",J888,0)</f>
        <v>0</v>
      </c>
      <c r="BG888" s="135">
        <f>IF(N888="zákl. přenesená",J888,0)</f>
        <v>0</v>
      </c>
      <c r="BH888" s="135">
        <f>IF(N888="sníž. přenesená",J888,0)</f>
        <v>0</v>
      </c>
      <c r="BI888" s="135">
        <f>IF(N888="nulová",J888,0)</f>
        <v>0</v>
      </c>
      <c r="BJ888" s="13" t="s">
        <v>82</v>
      </c>
      <c r="BK888" s="135">
        <f>ROUND(I888*H888,2)</f>
        <v>349200</v>
      </c>
      <c r="BL888" s="13" t="s">
        <v>133</v>
      </c>
      <c r="BM888" s="134" t="s">
        <v>1542</v>
      </c>
    </row>
    <row r="889" spans="2:65" s="1" customFormat="1" ht="48">
      <c r="B889" s="25"/>
      <c r="D889" s="136" t="s">
        <v>134</v>
      </c>
      <c r="F889" s="137" t="s">
        <v>1543</v>
      </c>
      <c r="L889" s="25"/>
      <c r="M889" s="138"/>
      <c r="T889" s="49"/>
      <c r="AT889" s="13" t="s">
        <v>134</v>
      </c>
      <c r="AU889" s="13" t="s">
        <v>84</v>
      </c>
    </row>
    <row r="890" spans="2:65" s="1" customFormat="1" ht="16.5" customHeight="1">
      <c r="B890" s="25"/>
      <c r="C890" s="124" t="s">
        <v>1544</v>
      </c>
      <c r="D890" s="124" t="s">
        <v>128</v>
      </c>
      <c r="E890" s="125" t="s">
        <v>1545</v>
      </c>
      <c r="F890" s="126" t="s">
        <v>1546</v>
      </c>
      <c r="G890" s="127" t="s">
        <v>1514</v>
      </c>
      <c r="H890" s="128">
        <v>400</v>
      </c>
      <c r="I890" s="129">
        <v>7610</v>
      </c>
      <c r="J890" s="129">
        <f>ROUND(I890*H890,2)</f>
        <v>3044000</v>
      </c>
      <c r="K890" s="126" t="s">
        <v>132</v>
      </c>
      <c r="L890" s="25"/>
      <c r="M890" s="130" t="s">
        <v>1</v>
      </c>
      <c r="N890" s="131" t="s">
        <v>39</v>
      </c>
      <c r="O890" s="132">
        <v>0</v>
      </c>
      <c r="P890" s="132">
        <f>O890*H890</f>
        <v>0</v>
      </c>
      <c r="Q890" s="132">
        <v>0</v>
      </c>
      <c r="R890" s="132">
        <f>Q890*H890</f>
        <v>0</v>
      </c>
      <c r="S890" s="132">
        <v>0</v>
      </c>
      <c r="T890" s="133">
        <f>S890*H890</f>
        <v>0</v>
      </c>
      <c r="AR890" s="134" t="s">
        <v>133</v>
      </c>
      <c r="AT890" s="134" t="s">
        <v>128</v>
      </c>
      <c r="AU890" s="134" t="s">
        <v>84</v>
      </c>
      <c r="AY890" s="13" t="s">
        <v>125</v>
      </c>
      <c r="BE890" s="135">
        <f>IF(N890="základní",J890,0)</f>
        <v>3044000</v>
      </c>
      <c r="BF890" s="135">
        <f>IF(N890="snížená",J890,0)</f>
        <v>0</v>
      </c>
      <c r="BG890" s="135">
        <f>IF(N890="zákl. přenesená",J890,0)</f>
        <v>0</v>
      </c>
      <c r="BH890" s="135">
        <f>IF(N890="sníž. přenesená",J890,0)</f>
        <v>0</v>
      </c>
      <c r="BI890" s="135">
        <f>IF(N890="nulová",J890,0)</f>
        <v>0</v>
      </c>
      <c r="BJ890" s="13" t="s">
        <v>82</v>
      </c>
      <c r="BK890" s="135">
        <f>ROUND(I890*H890,2)</f>
        <v>3044000</v>
      </c>
      <c r="BL890" s="13" t="s">
        <v>133</v>
      </c>
      <c r="BM890" s="134" t="s">
        <v>1547</v>
      </c>
    </row>
    <row r="891" spans="2:65" s="1" customFormat="1" ht="38.4">
      <c r="B891" s="25"/>
      <c r="D891" s="136" t="s">
        <v>134</v>
      </c>
      <c r="F891" s="137" t="s">
        <v>1548</v>
      </c>
      <c r="L891" s="25"/>
      <c r="M891" s="138"/>
      <c r="T891" s="49"/>
      <c r="AT891" s="13" t="s">
        <v>134</v>
      </c>
      <c r="AU891" s="13" t="s">
        <v>84</v>
      </c>
    </row>
    <row r="892" spans="2:65" s="1" customFormat="1" ht="16.5" customHeight="1">
      <c r="B892" s="25"/>
      <c r="C892" s="124" t="s">
        <v>844</v>
      </c>
      <c r="D892" s="124" t="s">
        <v>128</v>
      </c>
      <c r="E892" s="125" t="s">
        <v>1549</v>
      </c>
      <c r="F892" s="126" t="s">
        <v>1550</v>
      </c>
      <c r="G892" s="127" t="s">
        <v>1514</v>
      </c>
      <c r="H892" s="128">
        <v>200</v>
      </c>
      <c r="I892" s="129">
        <v>7610</v>
      </c>
      <c r="J892" s="129">
        <f>ROUND(I892*H892,2)</f>
        <v>1522000</v>
      </c>
      <c r="K892" s="126" t="s">
        <v>132</v>
      </c>
      <c r="L892" s="25"/>
      <c r="M892" s="130" t="s">
        <v>1</v>
      </c>
      <c r="N892" s="131" t="s">
        <v>39</v>
      </c>
      <c r="O892" s="132">
        <v>0</v>
      </c>
      <c r="P892" s="132">
        <f>O892*H892</f>
        <v>0</v>
      </c>
      <c r="Q892" s="132">
        <v>0</v>
      </c>
      <c r="R892" s="132">
        <f>Q892*H892</f>
        <v>0</v>
      </c>
      <c r="S892" s="132">
        <v>0</v>
      </c>
      <c r="T892" s="133">
        <f>S892*H892</f>
        <v>0</v>
      </c>
      <c r="AR892" s="134" t="s">
        <v>133</v>
      </c>
      <c r="AT892" s="134" t="s">
        <v>128</v>
      </c>
      <c r="AU892" s="134" t="s">
        <v>84</v>
      </c>
      <c r="AY892" s="13" t="s">
        <v>125</v>
      </c>
      <c r="BE892" s="135">
        <f>IF(N892="základní",J892,0)</f>
        <v>1522000</v>
      </c>
      <c r="BF892" s="135">
        <f>IF(N892="snížená",J892,0)</f>
        <v>0</v>
      </c>
      <c r="BG892" s="135">
        <f>IF(N892="zákl. přenesená",J892,0)</f>
        <v>0</v>
      </c>
      <c r="BH892" s="135">
        <f>IF(N892="sníž. přenesená",J892,0)</f>
        <v>0</v>
      </c>
      <c r="BI892" s="135">
        <f>IF(N892="nulová",J892,0)</f>
        <v>0</v>
      </c>
      <c r="BJ892" s="13" t="s">
        <v>82</v>
      </c>
      <c r="BK892" s="135">
        <f>ROUND(I892*H892,2)</f>
        <v>1522000</v>
      </c>
      <c r="BL892" s="13" t="s">
        <v>133</v>
      </c>
      <c r="BM892" s="134" t="s">
        <v>1551</v>
      </c>
    </row>
    <row r="893" spans="2:65" s="1" customFormat="1" ht="38.4">
      <c r="B893" s="25"/>
      <c r="D893" s="136" t="s">
        <v>134</v>
      </c>
      <c r="F893" s="137" t="s">
        <v>1552</v>
      </c>
      <c r="L893" s="25"/>
      <c r="M893" s="138"/>
      <c r="T893" s="49"/>
      <c r="AT893" s="13" t="s">
        <v>134</v>
      </c>
      <c r="AU893" s="13" t="s">
        <v>84</v>
      </c>
    </row>
    <row r="894" spans="2:65" s="1" customFormat="1" ht="16.5" customHeight="1">
      <c r="B894" s="25"/>
      <c r="C894" s="124" t="s">
        <v>1553</v>
      </c>
      <c r="D894" s="124" t="s">
        <v>128</v>
      </c>
      <c r="E894" s="125" t="s">
        <v>1554</v>
      </c>
      <c r="F894" s="126" t="s">
        <v>1555</v>
      </c>
      <c r="G894" s="127" t="s">
        <v>1514</v>
      </c>
      <c r="H894" s="128">
        <v>400</v>
      </c>
      <c r="I894" s="129">
        <v>7500</v>
      </c>
      <c r="J894" s="129">
        <f>ROUND(I894*H894,2)</f>
        <v>3000000</v>
      </c>
      <c r="K894" s="126" t="s">
        <v>132</v>
      </c>
      <c r="L894" s="25"/>
      <c r="M894" s="130" t="s">
        <v>1</v>
      </c>
      <c r="N894" s="131" t="s">
        <v>39</v>
      </c>
      <c r="O894" s="132">
        <v>0</v>
      </c>
      <c r="P894" s="132">
        <f>O894*H894</f>
        <v>0</v>
      </c>
      <c r="Q894" s="132">
        <v>0</v>
      </c>
      <c r="R894" s="132">
        <f>Q894*H894</f>
        <v>0</v>
      </c>
      <c r="S894" s="132">
        <v>0</v>
      </c>
      <c r="T894" s="133">
        <f>S894*H894</f>
        <v>0</v>
      </c>
      <c r="AR894" s="134" t="s">
        <v>133</v>
      </c>
      <c r="AT894" s="134" t="s">
        <v>128</v>
      </c>
      <c r="AU894" s="134" t="s">
        <v>84</v>
      </c>
      <c r="AY894" s="13" t="s">
        <v>125</v>
      </c>
      <c r="BE894" s="135">
        <f>IF(N894="základní",J894,0)</f>
        <v>3000000</v>
      </c>
      <c r="BF894" s="135">
        <f>IF(N894="snížená",J894,0)</f>
        <v>0</v>
      </c>
      <c r="BG894" s="135">
        <f>IF(N894="zákl. přenesená",J894,0)</f>
        <v>0</v>
      </c>
      <c r="BH894" s="135">
        <f>IF(N894="sníž. přenesená",J894,0)</f>
        <v>0</v>
      </c>
      <c r="BI894" s="135">
        <f>IF(N894="nulová",J894,0)</f>
        <v>0</v>
      </c>
      <c r="BJ894" s="13" t="s">
        <v>82</v>
      </c>
      <c r="BK894" s="135">
        <f>ROUND(I894*H894,2)</f>
        <v>3000000</v>
      </c>
      <c r="BL894" s="13" t="s">
        <v>133</v>
      </c>
      <c r="BM894" s="134" t="s">
        <v>1556</v>
      </c>
    </row>
    <row r="895" spans="2:65" s="1" customFormat="1" ht="38.4">
      <c r="B895" s="25"/>
      <c r="D895" s="136" t="s">
        <v>134</v>
      </c>
      <c r="F895" s="137" t="s">
        <v>1557</v>
      </c>
      <c r="L895" s="25"/>
      <c r="M895" s="138"/>
      <c r="T895" s="49"/>
      <c r="AT895" s="13" t="s">
        <v>134</v>
      </c>
      <c r="AU895" s="13" t="s">
        <v>84</v>
      </c>
    </row>
    <row r="896" spans="2:65" s="1" customFormat="1" ht="16.5" customHeight="1">
      <c r="B896" s="25"/>
      <c r="C896" s="124" t="s">
        <v>848</v>
      </c>
      <c r="D896" s="124" t="s">
        <v>128</v>
      </c>
      <c r="E896" s="125" t="s">
        <v>1558</v>
      </c>
      <c r="F896" s="126" t="s">
        <v>1559</v>
      </c>
      <c r="G896" s="127" t="s">
        <v>1514</v>
      </c>
      <c r="H896" s="128">
        <v>300</v>
      </c>
      <c r="I896" s="129">
        <v>8480</v>
      </c>
      <c r="J896" s="129">
        <f>ROUND(I896*H896,2)</f>
        <v>2544000</v>
      </c>
      <c r="K896" s="126" t="s">
        <v>132</v>
      </c>
      <c r="L896" s="25"/>
      <c r="M896" s="130" t="s">
        <v>1</v>
      </c>
      <c r="N896" s="131" t="s">
        <v>39</v>
      </c>
      <c r="O896" s="132">
        <v>0</v>
      </c>
      <c r="P896" s="132">
        <f>O896*H896</f>
        <v>0</v>
      </c>
      <c r="Q896" s="132">
        <v>0</v>
      </c>
      <c r="R896" s="132">
        <f>Q896*H896</f>
        <v>0</v>
      </c>
      <c r="S896" s="132">
        <v>0</v>
      </c>
      <c r="T896" s="133">
        <f>S896*H896</f>
        <v>0</v>
      </c>
      <c r="AR896" s="134" t="s">
        <v>133</v>
      </c>
      <c r="AT896" s="134" t="s">
        <v>128</v>
      </c>
      <c r="AU896" s="134" t="s">
        <v>84</v>
      </c>
      <c r="AY896" s="13" t="s">
        <v>125</v>
      </c>
      <c r="BE896" s="135">
        <f>IF(N896="základní",J896,0)</f>
        <v>2544000</v>
      </c>
      <c r="BF896" s="135">
        <f>IF(N896="snížená",J896,0)</f>
        <v>0</v>
      </c>
      <c r="BG896" s="135">
        <f>IF(N896="zákl. přenesená",J896,0)</f>
        <v>0</v>
      </c>
      <c r="BH896" s="135">
        <f>IF(N896="sníž. přenesená",J896,0)</f>
        <v>0</v>
      </c>
      <c r="BI896" s="135">
        <f>IF(N896="nulová",J896,0)</f>
        <v>0</v>
      </c>
      <c r="BJ896" s="13" t="s">
        <v>82</v>
      </c>
      <c r="BK896" s="135">
        <f>ROUND(I896*H896,2)</f>
        <v>2544000</v>
      </c>
      <c r="BL896" s="13" t="s">
        <v>133</v>
      </c>
      <c r="BM896" s="134" t="s">
        <v>1560</v>
      </c>
    </row>
    <row r="897" spans="2:65" s="1" customFormat="1" ht="38.4">
      <c r="B897" s="25"/>
      <c r="D897" s="136" t="s">
        <v>134</v>
      </c>
      <c r="F897" s="137" t="s">
        <v>1561</v>
      </c>
      <c r="L897" s="25"/>
      <c r="M897" s="138"/>
      <c r="T897" s="49"/>
      <c r="AT897" s="13" t="s">
        <v>134</v>
      </c>
      <c r="AU897" s="13" t="s">
        <v>84</v>
      </c>
    </row>
    <row r="898" spans="2:65" s="1" customFormat="1" ht="16.5" customHeight="1">
      <c r="B898" s="25"/>
      <c r="C898" s="124" t="s">
        <v>1562</v>
      </c>
      <c r="D898" s="124" t="s">
        <v>128</v>
      </c>
      <c r="E898" s="125" t="s">
        <v>1563</v>
      </c>
      <c r="F898" s="126" t="s">
        <v>1564</v>
      </c>
      <c r="G898" s="127" t="s">
        <v>1514</v>
      </c>
      <c r="H898" s="128">
        <v>150</v>
      </c>
      <c r="I898" s="129">
        <v>8480</v>
      </c>
      <c r="J898" s="129">
        <f>ROUND(I898*H898,2)</f>
        <v>1272000</v>
      </c>
      <c r="K898" s="126" t="s">
        <v>132</v>
      </c>
      <c r="L898" s="25"/>
      <c r="M898" s="130" t="s">
        <v>1</v>
      </c>
      <c r="N898" s="131" t="s">
        <v>39</v>
      </c>
      <c r="O898" s="132">
        <v>0</v>
      </c>
      <c r="P898" s="132">
        <f>O898*H898</f>
        <v>0</v>
      </c>
      <c r="Q898" s="132">
        <v>0</v>
      </c>
      <c r="R898" s="132">
        <f>Q898*H898</f>
        <v>0</v>
      </c>
      <c r="S898" s="132">
        <v>0</v>
      </c>
      <c r="T898" s="133">
        <f>S898*H898</f>
        <v>0</v>
      </c>
      <c r="AR898" s="134" t="s">
        <v>133</v>
      </c>
      <c r="AT898" s="134" t="s">
        <v>128</v>
      </c>
      <c r="AU898" s="134" t="s">
        <v>84</v>
      </c>
      <c r="AY898" s="13" t="s">
        <v>125</v>
      </c>
      <c r="BE898" s="135">
        <f>IF(N898="základní",J898,0)</f>
        <v>1272000</v>
      </c>
      <c r="BF898" s="135">
        <f>IF(N898="snížená",J898,0)</f>
        <v>0</v>
      </c>
      <c r="BG898" s="135">
        <f>IF(N898="zákl. přenesená",J898,0)</f>
        <v>0</v>
      </c>
      <c r="BH898" s="135">
        <f>IF(N898="sníž. přenesená",J898,0)</f>
        <v>0</v>
      </c>
      <c r="BI898" s="135">
        <f>IF(N898="nulová",J898,0)</f>
        <v>0</v>
      </c>
      <c r="BJ898" s="13" t="s">
        <v>82</v>
      </c>
      <c r="BK898" s="135">
        <f>ROUND(I898*H898,2)</f>
        <v>1272000</v>
      </c>
      <c r="BL898" s="13" t="s">
        <v>133</v>
      </c>
      <c r="BM898" s="134" t="s">
        <v>1565</v>
      </c>
    </row>
    <row r="899" spans="2:65" s="1" customFormat="1" ht="38.4">
      <c r="B899" s="25"/>
      <c r="D899" s="136" t="s">
        <v>134</v>
      </c>
      <c r="F899" s="137" t="s">
        <v>1566</v>
      </c>
      <c r="L899" s="25"/>
      <c r="M899" s="138"/>
      <c r="T899" s="49"/>
      <c r="AT899" s="13" t="s">
        <v>134</v>
      </c>
      <c r="AU899" s="13" t="s">
        <v>84</v>
      </c>
    </row>
    <row r="900" spans="2:65" s="1" customFormat="1" ht="16.5" customHeight="1">
      <c r="B900" s="25"/>
      <c r="C900" s="124" t="s">
        <v>853</v>
      </c>
      <c r="D900" s="124" t="s">
        <v>128</v>
      </c>
      <c r="E900" s="125" t="s">
        <v>1567</v>
      </c>
      <c r="F900" s="126" t="s">
        <v>1568</v>
      </c>
      <c r="G900" s="127" t="s">
        <v>1514</v>
      </c>
      <c r="H900" s="128">
        <v>300</v>
      </c>
      <c r="I900" s="129">
        <v>8370</v>
      </c>
      <c r="J900" s="129">
        <f>ROUND(I900*H900,2)</f>
        <v>2511000</v>
      </c>
      <c r="K900" s="126" t="s">
        <v>132</v>
      </c>
      <c r="L900" s="25"/>
      <c r="M900" s="130" t="s">
        <v>1</v>
      </c>
      <c r="N900" s="131" t="s">
        <v>39</v>
      </c>
      <c r="O900" s="132">
        <v>0</v>
      </c>
      <c r="P900" s="132">
        <f>O900*H900</f>
        <v>0</v>
      </c>
      <c r="Q900" s="132">
        <v>0</v>
      </c>
      <c r="R900" s="132">
        <f>Q900*H900</f>
        <v>0</v>
      </c>
      <c r="S900" s="132">
        <v>0</v>
      </c>
      <c r="T900" s="133">
        <f>S900*H900</f>
        <v>0</v>
      </c>
      <c r="AR900" s="134" t="s">
        <v>133</v>
      </c>
      <c r="AT900" s="134" t="s">
        <v>128</v>
      </c>
      <c r="AU900" s="134" t="s">
        <v>84</v>
      </c>
      <c r="AY900" s="13" t="s">
        <v>125</v>
      </c>
      <c r="BE900" s="135">
        <f>IF(N900="základní",J900,0)</f>
        <v>2511000</v>
      </c>
      <c r="BF900" s="135">
        <f>IF(N900="snížená",J900,0)</f>
        <v>0</v>
      </c>
      <c r="BG900" s="135">
        <f>IF(N900="zákl. přenesená",J900,0)</f>
        <v>0</v>
      </c>
      <c r="BH900" s="135">
        <f>IF(N900="sníž. přenesená",J900,0)</f>
        <v>0</v>
      </c>
      <c r="BI900" s="135">
        <f>IF(N900="nulová",J900,0)</f>
        <v>0</v>
      </c>
      <c r="BJ900" s="13" t="s">
        <v>82</v>
      </c>
      <c r="BK900" s="135">
        <f>ROUND(I900*H900,2)</f>
        <v>2511000</v>
      </c>
      <c r="BL900" s="13" t="s">
        <v>133</v>
      </c>
      <c r="BM900" s="134" t="s">
        <v>1569</v>
      </c>
    </row>
    <row r="901" spans="2:65" s="1" customFormat="1" ht="38.4">
      <c r="B901" s="25"/>
      <c r="D901" s="136" t="s">
        <v>134</v>
      </c>
      <c r="F901" s="137" t="s">
        <v>1570</v>
      </c>
      <c r="L901" s="25"/>
      <c r="M901" s="138"/>
      <c r="T901" s="49"/>
      <c r="AT901" s="13" t="s">
        <v>134</v>
      </c>
      <c r="AU901" s="13" t="s">
        <v>84</v>
      </c>
    </row>
    <row r="902" spans="2:65" s="1" customFormat="1" ht="16.5" customHeight="1">
      <c r="B902" s="25"/>
      <c r="C902" s="124" t="s">
        <v>1571</v>
      </c>
      <c r="D902" s="124" t="s">
        <v>128</v>
      </c>
      <c r="E902" s="125" t="s">
        <v>1572</v>
      </c>
      <c r="F902" s="126" t="s">
        <v>1573</v>
      </c>
      <c r="G902" s="127" t="s">
        <v>1514</v>
      </c>
      <c r="H902" s="128">
        <v>20</v>
      </c>
      <c r="I902" s="129">
        <v>6800</v>
      </c>
      <c r="J902" s="129">
        <f>ROUND(I902*H902,2)</f>
        <v>136000</v>
      </c>
      <c r="K902" s="126" t="s">
        <v>132</v>
      </c>
      <c r="L902" s="25"/>
      <c r="M902" s="130" t="s">
        <v>1</v>
      </c>
      <c r="N902" s="131" t="s">
        <v>39</v>
      </c>
      <c r="O902" s="132">
        <v>0</v>
      </c>
      <c r="P902" s="132">
        <f>O902*H902</f>
        <v>0</v>
      </c>
      <c r="Q902" s="132">
        <v>0</v>
      </c>
      <c r="R902" s="132">
        <f>Q902*H902</f>
        <v>0</v>
      </c>
      <c r="S902" s="132">
        <v>0</v>
      </c>
      <c r="T902" s="133">
        <f>S902*H902</f>
        <v>0</v>
      </c>
      <c r="AR902" s="134" t="s">
        <v>133</v>
      </c>
      <c r="AT902" s="134" t="s">
        <v>128</v>
      </c>
      <c r="AU902" s="134" t="s">
        <v>84</v>
      </c>
      <c r="AY902" s="13" t="s">
        <v>125</v>
      </c>
      <c r="BE902" s="135">
        <f>IF(N902="základní",J902,0)</f>
        <v>136000</v>
      </c>
      <c r="BF902" s="135">
        <f>IF(N902="snížená",J902,0)</f>
        <v>0</v>
      </c>
      <c r="BG902" s="135">
        <f>IF(N902="zákl. přenesená",J902,0)</f>
        <v>0</v>
      </c>
      <c r="BH902" s="135">
        <f>IF(N902="sníž. přenesená",J902,0)</f>
        <v>0</v>
      </c>
      <c r="BI902" s="135">
        <f>IF(N902="nulová",J902,0)</f>
        <v>0</v>
      </c>
      <c r="BJ902" s="13" t="s">
        <v>82</v>
      </c>
      <c r="BK902" s="135">
        <f>ROUND(I902*H902,2)</f>
        <v>136000</v>
      </c>
      <c r="BL902" s="13" t="s">
        <v>133</v>
      </c>
      <c r="BM902" s="134" t="s">
        <v>1574</v>
      </c>
    </row>
    <row r="903" spans="2:65" s="1" customFormat="1" ht="38.4">
      <c r="B903" s="25"/>
      <c r="D903" s="136" t="s">
        <v>134</v>
      </c>
      <c r="F903" s="137" t="s">
        <v>1575</v>
      </c>
      <c r="L903" s="25"/>
      <c r="M903" s="138"/>
      <c r="T903" s="49"/>
      <c r="AT903" s="13" t="s">
        <v>134</v>
      </c>
      <c r="AU903" s="13" t="s">
        <v>84</v>
      </c>
    </row>
    <row r="904" spans="2:65" s="1" customFormat="1" ht="16.5" customHeight="1">
      <c r="B904" s="25"/>
      <c r="C904" s="124" t="s">
        <v>857</v>
      </c>
      <c r="D904" s="124" t="s">
        <v>128</v>
      </c>
      <c r="E904" s="125" t="s">
        <v>1576</v>
      </c>
      <c r="F904" s="126" t="s">
        <v>1577</v>
      </c>
      <c r="G904" s="127" t="s">
        <v>1514</v>
      </c>
      <c r="H904" s="128">
        <v>20</v>
      </c>
      <c r="I904" s="129">
        <v>6800</v>
      </c>
      <c r="J904" s="129">
        <f>ROUND(I904*H904,2)</f>
        <v>136000</v>
      </c>
      <c r="K904" s="126" t="s">
        <v>132</v>
      </c>
      <c r="L904" s="25"/>
      <c r="M904" s="130" t="s">
        <v>1</v>
      </c>
      <c r="N904" s="131" t="s">
        <v>39</v>
      </c>
      <c r="O904" s="132">
        <v>0</v>
      </c>
      <c r="P904" s="132">
        <f>O904*H904</f>
        <v>0</v>
      </c>
      <c r="Q904" s="132">
        <v>0</v>
      </c>
      <c r="R904" s="132">
        <f>Q904*H904</f>
        <v>0</v>
      </c>
      <c r="S904" s="132">
        <v>0</v>
      </c>
      <c r="T904" s="133">
        <f>S904*H904</f>
        <v>0</v>
      </c>
      <c r="AR904" s="134" t="s">
        <v>133</v>
      </c>
      <c r="AT904" s="134" t="s">
        <v>128</v>
      </c>
      <c r="AU904" s="134" t="s">
        <v>84</v>
      </c>
      <c r="AY904" s="13" t="s">
        <v>125</v>
      </c>
      <c r="BE904" s="135">
        <f>IF(N904="základní",J904,0)</f>
        <v>136000</v>
      </c>
      <c r="BF904" s="135">
        <f>IF(N904="snížená",J904,0)</f>
        <v>0</v>
      </c>
      <c r="BG904" s="135">
        <f>IF(N904="zákl. přenesená",J904,0)</f>
        <v>0</v>
      </c>
      <c r="BH904" s="135">
        <f>IF(N904="sníž. přenesená",J904,0)</f>
        <v>0</v>
      </c>
      <c r="BI904" s="135">
        <f>IF(N904="nulová",J904,0)</f>
        <v>0</v>
      </c>
      <c r="BJ904" s="13" t="s">
        <v>82</v>
      </c>
      <c r="BK904" s="135">
        <f>ROUND(I904*H904,2)</f>
        <v>136000</v>
      </c>
      <c r="BL904" s="13" t="s">
        <v>133</v>
      </c>
      <c r="BM904" s="134" t="s">
        <v>1578</v>
      </c>
    </row>
    <row r="905" spans="2:65" s="1" customFormat="1" ht="38.4">
      <c r="B905" s="25"/>
      <c r="D905" s="136" t="s">
        <v>134</v>
      </c>
      <c r="F905" s="137" t="s">
        <v>1579</v>
      </c>
      <c r="L905" s="25"/>
      <c r="M905" s="138"/>
      <c r="T905" s="49"/>
      <c r="AT905" s="13" t="s">
        <v>134</v>
      </c>
      <c r="AU905" s="13" t="s">
        <v>84</v>
      </c>
    </row>
    <row r="906" spans="2:65" s="1" customFormat="1" ht="16.5" customHeight="1">
      <c r="B906" s="25"/>
      <c r="C906" s="124" t="s">
        <v>1580</v>
      </c>
      <c r="D906" s="124" t="s">
        <v>128</v>
      </c>
      <c r="E906" s="125" t="s">
        <v>1581</v>
      </c>
      <c r="F906" s="126" t="s">
        <v>1582</v>
      </c>
      <c r="G906" s="127" t="s">
        <v>1514</v>
      </c>
      <c r="H906" s="128">
        <v>20</v>
      </c>
      <c r="I906" s="129">
        <v>6700</v>
      </c>
      <c r="J906" s="129">
        <f>ROUND(I906*H906,2)</f>
        <v>134000</v>
      </c>
      <c r="K906" s="126" t="s">
        <v>132</v>
      </c>
      <c r="L906" s="25"/>
      <c r="M906" s="130" t="s">
        <v>1</v>
      </c>
      <c r="N906" s="131" t="s">
        <v>39</v>
      </c>
      <c r="O906" s="132">
        <v>0</v>
      </c>
      <c r="P906" s="132">
        <f>O906*H906</f>
        <v>0</v>
      </c>
      <c r="Q906" s="132">
        <v>0</v>
      </c>
      <c r="R906" s="132">
        <f>Q906*H906</f>
        <v>0</v>
      </c>
      <c r="S906" s="132">
        <v>0</v>
      </c>
      <c r="T906" s="133">
        <f>S906*H906</f>
        <v>0</v>
      </c>
      <c r="AR906" s="134" t="s">
        <v>133</v>
      </c>
      <c r="AT906" s="134" t="s">
        <v>128</v>
      </c>
      <c r="AU906" s="134" t="s">
        <v>84</v>
      </c>
      <c r="AY906" s="13" t="s">
        <v>125</v>
      </c>
      <c r="BE906" s="135">
        <f>IF(N906="základní",J906,0)</f>
        <v>134000</v>
      </c>
      <c r="BF906" s="135">
        <f>IF(N906="snížená",J906,0)</f>
        <v>0</v>
      </c>
      <c r="BG906" s="135">
        <f>IF(N906="zákl. přenesená",J906,0)</f>
        <v>0</v>
      </c>
      <c r="BH906" s="135">
        <f>IF(N906="sníž. přenesená",J906,0)</f>
        <v>0</v>
      </c>
      <c r="BI906" s="135">
        <f>IF(N906="nulová",J906,0)</f>
        <v>0</v>
      </c>
      <c r="BJ906" s="13" t="s">
        <v>82</v>
      </c>
      <c r="BK906" s="135">
        <f>ROUND(I906*H906,2)</f>
        <v>134000</v>
      </c>
      <c r="BL906" s="13" t="s">
        <v>133</v>
      </c>
      <c r="BM906" s="134" t="s">
        <v>1583</v>
      </c>
    </row>
    <row r="907" spans="2:65" s="1" customFormat="1" ht="38.4">
      <c r="B907" s="25"/>
      <c r="D907" s="136" t="s">
        <v>134</v>
      </c>
      <c r="F907" s="137" t="s">
        <v>1584</v>
      </c>
      <c r="L907" s="25"/>
      <c r="M907" s="138"/>
      <c r="T907" s="49"/>
      <c r="AT907" s="13" t="s">
        <v>134</v>
      </c>
      <c r="AU907" s="13" t="s">
        <v>84</v>
      </c>
    </row>
    <row r="908" spans="2:65" s="1" customFormat="1" ht="16.5" customHeight="1">
      <c r="B908" s="25"/>
      <c r="C908" s="124" t="s">
        <v>862</v>
      </c>
      <c r="D908" s="124" t="s">
        <v>128</v>
      </c>
      <c r="E908" s="125" t="s">
        <v>1585</v>
      </c>
      <c r="F908" s="126" t="s">
        <v>1586</v>
      </c>
      <c r="G908" s="127" t="s">
        <v>1514</v>
      </c>
      <c r="H908" s="128">
        <v>20</v>
      </c>
      <c r="I908" s="129">
        <v>12500</v>
      </c>
      <c r="J908" s="129">
        <f>ROUND(I908*H908,2)</f>
        <v>250000</v>
      </c>
      <c r="K908" s="126" t="s">
        <v>132</v>
      </c>
      <c r="L908" s="25"/>
      <c r="M908" s="130" t="s">
        <v>1</v>
      </c>
      <c r="N908" s="131" t="s">
        <v>39</v>
      </c>
      <c r="O908" s="132">
        <v>0</v>
      </c>
      <c r="P908" s="132">
        <f>O908*H908</f>
        <v>0</v>
      </c>
      <c r="Q908" s="132">
        <v>0</v>
      </c>
      <c r="R908" s="132">
        <f>Q908*H908</f>
        <v>0</v>
      </c>
      <c r="S908" s="132">
        <v>0</v>
      </c>
      <c r="T908" s="133">
        <f>S908*H908</f>
        <v>0</v>
      </c>
      <c r="AR908" s="134" t="s">
        <v>133</v>
      </c>
      <c r="AT908" s="134" t="s">
        <v>128</v>
      </c>
      <c r="AU908" s="134" t="s">
        <v>84</v>
      </c>
      <c r="AY908" s="13" t="s">
        <v>125</v>
      </c>
      <c r="BE908" s="135">
        <f>IF(N908="základní",J908,0)</f>
        <v>250000</v>
      </c>
      <c r="BF908" s="135">
        <f>IF(N908="snížená",J908,0)</f>
        <v>0</v>
      </c>
      <c r="BG908" s="135">
        <f>IF(N908="zákl. přenesená",J908,0)</f>
        <v>0</v>
      </c>
      <c r="BH908" s="135">
        <f>IF(N908="sníž. přenesená",J908,0)</f>
        <v>0</v>
      </c>
      <c r="BI908" s="135">
        <f>IF(N908="nulová",J908,0)</f>
        <v>0</v>
      </c>
      <c r="BJ908" s="13" t="s">
        <v>82</v>
      </c>
      <c r="BK908" s="135">
        <f>ROUND(I908*H908,2)</f>
        <v>250000</v>
      </c>
      <c r="BL908" s="13" t="s">
        <v>133</v>
      </c>
      <c r="BM908" s="134" t="s">
        <v>1587</v>
      </c>
    </row>
    <row r="909" spans="2:65" s="1" customFormat="1" ht="38.4">
      <c r="B909" s="25"/>
      <c r="D909" s="136" t="s">
        <v>134</v>
      </c>
      <c r="F909" s="137" t="s">
        <v>1588</v>
      </c>
      <c r="L909" s="25"/>
      <c r="M909" s="138"/>
      <c r="T909" s="49"/>
      <c r="AT909" s="13" t="s">
        <v>134</v>
      </c>
      <c r="AU909" s="13" t="s">
        <v>84</v>
      </c>
    </row>
    <row r="910" spans="2:65" s="1" customFormat="1" ht="16.5" customHeight="1">
      <c r="B910" s="25"/>
      <c r="C910" s="124" t="s">
        <v>1589</v>
      </c>
      <c r="D910" s="124" t="s">
        <v>128</v>
      </c>
      <c r="E910" s="125" t="s">
        <v>1590</v>
      </c>
      <c r="F910" s="126" t="s">
        <v>1591</v>
      </c>
      <c r="G910" s="127" t="s">
        <v>1514</v>
      </c>
      <c r="H910" s="128">
        <v>20</v>
      </c>
      <c r="I910" s="129">
        <v>13200</v>
      </c>
      <c r="J910" s="129">
        <f>ROUND(I910*H910,2)</f>
        <v>264000</v>
      </c>
      <c r="K910" s="126" t="s">
        <v>132</v>
      </c>
      <c r="L910" s="25"/>
      <c r="M910" s="130" t="s">
        <v>1</v>
      </c>
      <c r="N910" s="131" t="s">
        <v>39</v>
      </c>
      <c r="O910" s="132">
        <v>0</v>
      </c>
      <c r="P910" s="132">
        <f>O910*H910</f>
        <v>0</v>
      </c>
      <c r="Q910" s="132">
        <v>0</v>
      </c>
      <c r="R910" s="132">
        <f>Q910*H910</f>
        <v>0</v>
      </c>
      <c r="S910" s="132">
        <v>0</v>
      </c>
      <c r="T910" s="133">
        <f>S910*H910</f>
        <v>0</v>
      </c>
      <c r="AR910" s="134" t="s">
        <v>133</v>
      </c>
      <c r="AT910" s="134" t="s">
        <v>128</v>
      </c>
      <c r="AU910" s="134" t="s">
        <v>84</v>
      </c>
      <c r="AY910" s="13" t="s">
        <v>125</v>
      </c>
      <c r="BE910" s="135">
        <f>IF(N910="základní",J910,0)</f>
        <v>264000</v>
      </c>
      <c r="BF910" s="135">
        <f>IF(N910="snížená",J910,0)</f>
        <v>0</v>
      </c>
      <c r="BG910" s="135">
        <f>IF(N910="zákl. přenesená",J910,0)</f>
        <v>0</v>
      </c>
      <c r="BH910" s="135">
        <f>IF(N910="sníž. přenesená",J910,0)</f>
        <v>0</v>
      </c>
      <c r="BI910" s="135">
        <f>IF(N910="nulová",J910,0)</f>
        <v>0</v>
      </c>
      <c r="BJ910" s="13" t="s">
        <v>82</v>
      </c>
      <c r="BK910" s="135">
        <f>ROUND(I910*H910,2)</f>
        <v>264000</v>
      </c>
      <c r="BL910" s="13" t="s">
        <v>133</v>
      </c>
      <c r="BM910" s="134" t="s">
        <v>1592</v>
      </c>
    </row>
    <row r="911" spans="2:65" s="1" customFormat="1" ht="38.4">
      <c r="B911" s="25"/>
      <c r="D911" s="136" t="s">
        <v>134</v>
      </c>
      <c r="F911" s="137" t="s">
        <v>1593</v>
      </c>
      <c r="L911" s="25"/>
      <c r="M911" s="138"/>
      <c r="T911" s="49"/>
      <c r="AT911" s="13" t="s">
        <v>134</v>
      </c>
      <c r="AU911" s="13" t="s">
        <v>84</v>
      </c>
    </row>
    <row r="912" spans="2:65" s="1" customFormat="1" ht="16.5" customHeight="1">
      <c r="B912" s="25"/>
      <c r="C912" s="124" t="s">
        <v>866</v>
      </c>
      <c r="D912" s="124" t="s">
        <v>128</v>
      </c>
      <c r="E912" s="125" t="s">
        <v>1594</v>
      </c>
      <c r="F912" s="126" t="s">
        <v>1595</v>
      </c>
      <c r="G912" s="127" t="s">
        <v>1514</v>
      </c>
      <c r="H912" s="128">
        <v>20</v>
      </c>
      <c r="I912" s="129">
        <v>13200</v>
      </c>
      <c r="J912" s="129">
        <f>ROUND(I912*H912,2)</f>
        <v>264000</v>
      </c>
      <c r="K912" s="126" t="s">
        <v>132</v>
      </c>
      <c r="L912" s="25"/>
      <c r="M912" s="130" t="s">
        <v>1</v>
      </c>
      <c r="N912" s="131" t="s">
        <v>39</v>
      </c>
      <c r="O912" s="132">
        <v>0</v>
      </c>
      <c r="P912" s="132">
        <f>O912*H912</f>
        <v>0</v>
      </c>
      <c r="Q912" s="132">
        <v>0</v>
      </c>
      <c r="R912" s="132">
        <f>Q912*H912</f>
        <v>0</v>
      </c>
      <c r="S912" s="132">
        <v>0</v>
      </c>
      <c r="T912" s="133">
        <f>S912*H912</f>
        <v>0</v>
      </c>
      <c r="AR912" s="134" t="s">
        <v>133</v>
      </c>
      <c r="AT912" s="134" t="s">
        <v>128</v>
      </c>
      <c r="AU912" s="134" t="s">
        <v>84</v>
      </c>
      <c r="AY912" s="13" t="s">
        <v>125</v>
      </c>
      <c r="BE912" s="135">
        <f>IF(N912="základní",J912,0)</f>
        <v>264000</v>
      </c>
      <c r="BF912" s="135">
        <f>IF(N912="snížená",J912,0)</f>
        <v>0</v>
      </c>
      <c r="BG912" s="135">
        <f>IF(N912="zákl. přenesená",J912,0)</f>
        <v>0</v>
      </c>
      <c r="BH912" s="135">
        <f>IF(N912="sníž. přenesená",J912,0)</f>
        <v>0</v>
      </c>
      <c r="BI912" s="135">
        <f>IF(N912="nulová",J912,0)</f>
        <v>0</v>
      </c>
      <c r="BJ912" s="13" t="s">
        <v>82</v>
      </c>
      <c r="BK912" s="135">
        <f>ROUND(I912*H912,2)</f>
        <v>264000</v>
      </c>
      <c r="BL912" s="13" t="s">
        <v>133</v>
      </c>
      <c r="BM912" s="134" t="s">
        <v>1596</v>
      </c>
    </row>
    <row r="913" spans="2:65" s="1" customFormat="1" ht="38.4">
      <c r="B913" s="25"/>
      <c r="D913" s="136" t="s">
        <v>134</v>
      </c>
      <c r="F913" s="137" t="s">
        <v>1597</v>
      </c>
      <c r="L913" s="25"/>
      <c r="M913" s="138"/>
      <c r="T913" s="49"/>
      <c r="AT913" s="13" t="s">
        <v>134</v>
      </c>
      <c r="AU913" s="13" t="s">
        <v>84</v>
      </c>
    </row>
    <row r="914" spans="2:65" s="1" customFormat="1" ht="16.5" customHeight="1">
      <c r="B914" s="25"/>
      <c r="C914" s="124" t="s">
        <v>1598</v>
      </c>
      <c r="D914" s="124" t="s">
        <v>128</v>
      </c>
      <c r="E914" s="125" t="s">
        <v>1599</v>
      </c>
      <c r="F914" s="126" t="s">
        <v>1600</v>
      </c>
      <c r="G914" s="127" t="s">
        <v>1514</v>
      </c>
      <c r="H914" s="128">
        <v>2</v>
      </c>
      <c r="I914" s="129">
        <v>12300</v>
      </c>
      <c r="J914" s="129">
        <f>ROUND(I914*H914,2)</f>
        <v>24600</v>
      </c>
      <c r="K914" s="126" t="s">
        <v>132</v>
      </c>
      <c r="L914" s="25"/>
      <c r="M914" s="130" t="s">
        <v>1</v>
      </c>
      <c r="N914" s="131" t="s">
        <v>39</v>
      </c>
      <c r="O914" s="132">
        <v>0</v>
      </c>
      <c r="P914" s="132">
        <f>O914*H914</f>
        <v>0</v>
      </c>
      <c r="Q914" s="132">
        <v>0</v>
      </c>
      <c r="R914" s="132">
        <f>Q914*H914</f>
        <v>0</v>
      </c>
      <c r="S914" s="132">
        <v>0</v>
      </c>
      <c r="T914" s="133">
        <f>S914*H914</f>
        <v>0</v>
      </c>
      <c r="AR914" s="134" t="s">
        <v>133</v>
      </c>
      <c r="AT914" s="134" t="s">
        <v>128</v>
      </c>
      <c r="AU914" s="134" t="s">
        <v>84</v>
      </c>
      <c r="AY914" s="13" t="s">
        <v>125</v>
      </c>
      <c r="BE914" s="135">
        <f>IF(N914="základní",J914,0)</f>
        <v>24600</v>
      </c>
      <c r="BF914" s="135">
        <f>IF(N914="snížená",J914,0)</f>
        <v>0</v>
      </c>
      <c r="BG914" s="135">
        <f>IF(N914="zákl. přenesená",J914,0)</f>
        <v>0</v>
      </c>
      <c r="BH914" s="135">
        <f>IF(N914="sníž. přenesená",J914,0)</f>
        <v>0</v>
      </c>
      <c r="BI914" s="135">
        <f>IF(N914="nulová",J914,0)</f>
        <v>0</v>
      </c>
      <c r="BJ914" s="13" t="s">
        <v>82</v>
      </c>
      <c r="BK914" s="135">
        <f>ROUND(I914*H914,2)</f>
        <v>24600</v>
      </c>
      <c r="BL914" s="13" t="s">
        <v>133</v>
      </c>
      <c r="BM914" s="134" t="s">
        <v>1601</v>
      </c>
    </row>
    <row r="915" spans="2:65" s="1" customFormat="1" ht="38.4">
      <c r="B915" s="25"/>
      <c r="D915" s="136" t="s">
        <v>134</v>
      </c>
      <c r="F915" s="137" t="s">
        <v>1602</v>
      </c>
      <c r="L915" s="25"/>
      <c r="M915" s="138"/>
      <c r="T915" s="49"/>
      <c r="AT915" s="13" t="s">
        <v>134</v>
      </c>
      <c r="AU915" s="13" t="s">
        <v>84</v>
      </c>
    </row>
    <row r="916" spans="2:65" s="1" customFormat="1" ht="16.5" customHeight="1">
      <c r="B916" s="25"/>
      <c r="C916" s="124" t="s">
        <v>871</v>
      </c>
      <c r="D916" s="124" t="s">
        <v>128</v>
      </c>
      <c r="E916" s="125" t="s">
        <v>1603</v>
      </c>
      <c r="F916" s="126" t="s">
        <v>1604</v>
      </c>
      <c r="G916" s="127" t="s">
        <v>1514</v>
      </c>
      <c r="H916" s="128">
        <v>50</v>
      </c>
      <c r="I916" s="129">
        <v>723</v>
      </c>
      <c r="J916" s="129">
        <f>ROUND(I916*H916,2)</f>
        <v>36150</v>
      </c>
      <c r="K916" s="126" t="s">
        <v>132</v>
      </c>
      <c r="L916" s="25"/>
      <c r="M916" s="130" t="s">
        <v>1</v>
      </c>
      <c r="N916" s="131" t="s">
        <v>39</v>
      </c>
      <c r="O916" s="132">
        <v>0</v>
      </c>
      <c r="P916" s="132">
        <f>O916*H916</f>
        <v>0</v>
      </c>
      <c r="Q916" s="132">
        <v>0</v>
      </c>
      <c r="R916" s="132">
        <f>Q916*H916</f>
        <v>0</v>
      </c>
      <c r="S916" s="132">
        <v>0</v>
      </c>
      <c r="T916" s="133">
        <f>S916*H916</f>
        <v>0</v>
      </c>
      <c r="AR916" s="134" t="s">
        <v>133</v>
      </c>
      <c r="AT916" s="134" t="s">
        <v>128</v>
      </c>
      <c r="AU916" s="134" t="s">
        <v>84</v>
      </c>
      <c r="AY916" s="13" t="s">
        <v>125</v>
      </c>
      <c r="BE916" s="135">
        <f>IF(N916="základní",J916,0)</f>
        <v>36150</v>
      </c>
      <c r="BF916" s="135">
        <f>IF(N916="snížená",J916,0)</f>
        <v>0</v>
      </c>
      <c r="BG916" s="135">
        <f>IF(N916="zákl. přenesená",J916,0)</f>
        <v>0</v>
      </c>
      <c r="BH916" s="135">
        <f>IF(N916="sníž. přenesená",J916,0)</f>
        <v>0</v>
      </c>
      <c r="BI916" s="135">
        <f>IF(N916="nulová",J916,0)</f>
        <v>0</v>
      </c>
      <c r="BJ916" s="13" t="s">
        <v>82</v>
      </c>
      <c r="BK916" s="135">
        <f>ROUND(I916*H916,2)</f>
        <v>36150</v>
      </c>
      <c r="BL916" s="13" t="s">
        <v>133</v>
      </c>
      <c r="BM916" s="134" t="s">
        <v>1605</v>
      </c>
    </row>
    <row r="917" spans="2:65" s="1" customFormat="1" ht="38.4">
      <c r="B917" s="25"/>
      <c r="D917" s="136" t="s">
        <v>134</v>
      </c>
      <c r="F917" s="137" t="s">
        <v>1606</v>
      </c>
      <c r="L917" s="25"/>
      <c r="M917" s="138"/>
      <c r="T917" s="49"/>
      <c r="AT917" s="13" t="s">
        <v>134</v>
      </c>
      <c r="AU917" s="13" t="s">
        <v>84</v>
      </c>
    </row>
    <row r="918" spans="2:65" s="1" customFormat="1" ht="16.5" customHeight="1">
      <c r="B918" s="25"/>
      <c r="C918" s="124" t="s">
        <v>1607</v>
      </c>
      <c r="D918" s="124" t="s">
        <v>128</v>
      </c>
      <c r="E918" s="125" t="s">
        <v>1608</v>
      </c>
      <c r="F918" s="126" t="s">
        <v>1609</v>
      </c>
      <c r="G918" s="127" t="s">
        <v>1514</v>
      </c>
      <c r="H918" s="128">
        <v>30</v>
      </c>
      <c r="I918" s="129">
        <v>8870</v>
      </c>
      <c r="J918" s="129">
        <f>ROUND(I918*H918,2)</f>
        <v>266100</v>
      </c>
      <c r="K918" s="126" t="s">
        <v>132</v>
      </c>
      <c r="L918" s="25"/>
      <c r="M918" s="130" t="s">
        <v>1</v>
      </c>
      <c r="N918" s="131" t="s">
        <v>39</v>
      </c>
      <c r="O918" s="132">
        <v>0</v>
      </c>
      <c r="P918" s="132">
        <f>O918*H918</f>
        <v>0</v>
      </c>
      <c r="Q918" s="132">
        <v>0</v>
      </c>
      <c r="R918" s="132">
        <f>Q918*H918</f>
        <v>0</v>
      </c>
      <c r="S918" s="132">
        <v>0</v>
      </c>
      <c r="T918" s="133">
        <f>S918*H918</f>
        <v>0</v>
      </c>
      <c r="AR918" s="134" t="s">
        <v>133</v>
      </c>
      <c r="AT918" s="134" t="s">
        <v>128</v>
      </c>
      <c r="AU918" s="134" t="s">
        <v>84</v>
      </c>
      <c r="AY918" s="13" t="s">
        <v>125</v>
      </c>
      <c r="BE918" s="135">
        <f>IF(N918="základní",J918,0)</f>
        <v>266100</v>
      </c>
      <c r="BF918" s="135">
        <f>IF(N918="snížená",J918,0)</f>
        <v>0</v>
      </c>
      <c r="BG918" s="135">
        <f>IF(N918="zákl. přenesená",J918,0)</f>
        <v>0</v>
      </c>
      <c r="BH918" s="135">
        <f>IF(N918="sníž. přenesená",J918,0)</f>
        <v>0</v>
      </c>
      <c r="BI918" s="135">
        <f>IF(N918="nulová",J918,0)</f>
        <v>0</v>
      </c>
      <c r="BJ918" s="13" t="s">
        <v>82</v>
      </c>
      <c r="BK918" s="135">
        <f>ROUND(I918*H918,2)</f>
        <v>266100</v>
      </c>
      <c r="BL918" s="13" t="s">
        <v>133</v>
      </c>
      <c r="BM918" s="134" t="s">
        <v>1610</v>
      </c>
    </row>
    <row r="919" spans="2:65" s="1" customFormat="1" ht="38.4">
      <c r="B919" s="25"/>
      <c r="D919" s="136" t="s">
        <v>134</v>
      </c>
      <c r="F919" s="137" t="s">
        <v>1611</v>
      </c>
      <c r="L919" s="25"/>
      <c r="M919" s="138"/>
      <c r="T919" s="49"/>
      <c r="AT919" s="13" t="s">
        <v>134</v>
      </c>
      <c r="AU919" s="13" t="s">
        <v>84</v>
      </c>
    </row>
    <row r="920" spans="2:65" s="1" customFormat="1" ht="16.5" customHeight="1">
      <c r="B920" s="25"/>
      <c r="C920" s="124" t="s">
        <v>875</v>
      </c>
      <c r="D920" s="124" t="s">
        <v>128</v>
      </c>
      <c r="E920" s="125" t="s">
        <v>1612</v>
      </c>
      <c r="F920" s="126" t="s">
        <v>1613</v>
      </c>
      <c r="G920" s="127" t="s">
        <v>1514</v>
      </c>
      <c r="H920" s="128">
        <v>30</v>
      </c>
      <c r="I920" s="129">
        <v>8620</v>
      </c>
      <c r="J920" s="129">
        <f>ROUND(I920*H920,2)</f>
        <v>258600</v>
      </c>
      <c r="K920" s="126" t="s">
        <v>132</v>
      </c>
      <c r="L920" s="25"/>
      <c r="M920" s="130" t="s">
        <v>1</v>
      </c>
      <c r="N920" s="131" t="s">
        <v>39</v>
      </c>
      <c r="O920" s="132">
        <v>0</v>
      </c>
      <c r="P920" s="132">
        <f>O920*H920</f>
        <v>0</v>
      </c>
      <c r="Q920" s="132">
        <v>0</v>
      </c>
      <c r="R920" s="132">
        <f>Q920*H920</f>
        <v>0</v>
      </c>
      <c r="S920" s="132">
        <v>0</v>
      </c>
      <c r="T920" s="133">
        <f>S920*H920</f>
        <v>0</v>
      </c>
      <c r="AR920" s="134" t="s">
        <v>133</v>
      </c>
      <c r="AT920" s="134" t="s">
        <v>128</v>
      </c>
      <c r="AU920" s="134" t="s">
        <v>84</v>
      </c>
      <c r="AY920" s="13" t="s">
        <v>125</v>
      </c>
      <c r="BE920" s="135">
        <f>IF(N920="základní",J920,0)</f>
        <v>258600</v>
      </c>
      <c r="BF920" s="135">
        <f>IF(N920="snížená",J920,0)</f>
        <v>0</v>
      </c>
      <c r="BG920" s="135">
        <f>IF(N920="zákl. přenesená",J920,0)</f>
        <v>0</v>
      </c>
      <c r="BH920" s="135">
        <f>IF(N920="sníž. přenesená",J920,0)</f>
        <v>0</v>
      </c>
      <c r="BI920" s="135">
        <f>IF(N920="nulová",J920,0)</f>
        <v>0</v>
      </c>
      <c r="BJ920" s="13" t="s">
        <v>82</v>
      </c>
      <c r="BK920" s="135">
        <f>ROUND(I920*H920,2)</f>
        <v>258600</v>
      </c>
      <c r="BL920" s="13" t="s">
        <v>133</v>
      </c>
      <c r="BM920" s="134" t="s">
        <v>1614</v>
      </c>
    </row>
    <row r="921" spans="2:65" s="1" customFormat="1" ht="38.4">
      <c r="B921" s="25"/>
      <c r="D921" s="136" t="s">
        <v>134</v>
      </c>
      <c r="F921" s="137" t="s">
        <v>1615</v>
      </c>
      <c r="L921" s="25"/>
      <c r="M921" s="138"/>
      <c r="T921" s="49"/>
      <c r="AT921" s="13" t="s">
        <v>134</v>
      </c>
      <c r="AU921" s="13" t="s">
        <v>84</v>
      </c>
    </row>
    <row r="922" spans="2:65" s="1" customFormat="1" ht="16.5" customHeight="1">
      <c r="B922" s="25"/>
      <c r="C922" s="124" t="s">
        <v>1616</v>
      </c>
      <c r="D922" s="124" t="s">
        <v>128</v>
      </c>
      <c r="E922" s="125" t="s">
        <v>1617</v>
      </c>
      <c r="F922" s="126" t="s">
        <v>1618</v>
      </c>
      <c r="G922" s="127" t="s">
        <v>1514</v>
      </c>
      <c r="H922" s="128">
        <v>30</v>
      </c>
      <c r="I922" s="129">
        <v>9340</v>
      </c>
      <c r="J922" s="129">
        <f>ROUND(I922*H922,2)</f>
        <v>280200</v>
      </c>
      <c r="K922" s="126" t="s">
        <v>132</v>
      </c>
      <c r="L922" s="25"/>
      <c r="M922" s="130" t="s">
        <v>1</v>
      </c>
      <c r="N922" s="131" t="s">
        <v>39</v>
      </c>
      <c r="O922" s="132">
        <v>0</v>
      </c>
      <c r="P922" s="132">
        <f>O922*H922</f>
        <v>0</v>
      </c>
      <c r="Q922" s="132">
        <v>0</v>
      </c>
      <c r="R922" s="132">
        <f>Q922*H922</f>
        <v>0</v>
      </c>
      <c r="S922" s="132">
        <v>0</v>
      </c>
      <c r="T922" s="133">
        <f>S922*H922</f>
        <v>0</v>
      </c>
      <c r="AR922" s="134" t="s">
        <v>133</v>
      </c>
      <c r="AT922" s="134" t="s">
        <v>128</v>
      </c>
      <c r="AU922" s="134" t="s">
        <v>84</v>
      </c>
      <c r="AY922" s="13" t="s">
        <v>125</v>
      </c>
      <c r="BE922" s="135">
        <f>IF(N922="základní",J922,0)</f>
        <v>280200</v>
      </c>
      <c r="BF922" s="135">
        <f>IF(N922="snížená",J922,0)</f>
        <v>0</v>
      </c>
      <c r="BG922" s="135">
        <f>IF(N922="zákl. přenesená",J922,0)</f>
        <v>0</v>
      </c>
      <c r="BH922" s="135">
        <f>IF(N922="sníž. přenesená",J922,0)</f>
        <v>0</v>
      </c>
      <c r="BI922" s="135">
        <f>IF(N922="nulová",J922,0)</f>
        <v>0</v>
      </c>
      <c r="BJ922" s="13" t="s">
        <v>82</v>
      </c>
      <c r="BK922" s="135">
        <f>ROUND(I922*H922,2)</f>
        <v>280200</v>
      </c>
      <c r="BL922" s="13" t="s">
        <v>133</v>
      </c>
      <c r="BM922" s="134" t="s">
        <v>1619</v>
      </c>
    </row>
    <row r="923" spans="2:65" s="1" customFormat="1" ht="38.4">
      <c r="B923" s="25"/>
      <c r="D923" s="136" t="s">
        <v>134</v>
      </c>
      <c r="F923" s="137" t="s">
        <v>1620</v>
      </c>
      <c r="L923" s="25"/>
      <c r="M923" s="138"/>
      <c r="T923" s="49"/>
      <c r="AT923" s="13" t="s">
        <v>134</v>
      </c>
      <c r="AU923" s="13" t="s">
        <v>84</v>
      </c>
    </row>
    <row r="924" spans="2:65" s="1" customFormat="1" ht="16.5" customHeight="1">
      <c r="B924" s="25"/>
      <c r="C924" s="124" t="s">
        <v>880</v>
      </c>
      <c r="D924" s="124" t="s">
        <v>128</v>
      </c>
      <c r="E924" s="125" t="s">
        <v>1621</v>
      </c>
      <c r="F924" s="126" t="s">
        <v>1622</v>
      </c>
      <c r="G924" s="127" t="s">
        <v>1514</v>
      </c>
      <c r="H924" s="128">
        <v>30</v>
      </c>
      <c r="I924" s="129">
        <v>9050</v>
      </c>
      <c r="J924" s="129">
        <f>ROUND(I924*H924,2)</f>
        <v>271500</v>
      </c>
      <c r="K924" s="126" t="s">
        <v>132</v>
      </c>
      <c r="L924" s="25"/>
      <c r="M924" s="130" t="s">
        <v>1</v>
      </c>
      <c r="N924" s="131" t="s">
        <v>39</v>
      </c>
      <c r="O924" s="132">
        <v>0</v>
      </c>
      <c r="P924" s="132">
        <f>O924*H924</f>
        <v>0</v>
      </c>
      <c r="Q924" s="132">
        <v>0</v>
      </c>
      <c r="R924" s="132">
        <f>Q924*H924</f>
        <v>0</v>
      </c>
      <c r="S924" s="132">
        <v>0</v>
      </c>
      <c r="T924" s="133">
        <f>S924*H924</f>
        <v>0</v>
      </c>
      <c r="AR924" s="134" t="s">
        <v>133</v>
      </c>
      <c r="AT924" s="134" t="s">
        <v>128</v>
      </c>
      <c r="AU924" s="134" t="s">
        <v>84</v>
      </c>
      <c r="AY924" s="13" t="s">
        <v>125</v>
      </c>
      <c r="BE924" s="135">
        <f>IF(N924="základní",J924,0)</f>
        <v>271500</v>
      </c>
      <c r="BF924" s="135">
        <f>IF(N924="snížená",J924,0)</f>
        <v>0</v>
      </c>
      <c r="BG924" s="135">
        <f>IF(N924="zákl. přenesená",J924,0)</f>
        <v>0</v>
      </c>
      <c r="BH924" s="135">
        <f>IF(N924="sníž. přenesená",J924,0)</f>
        <v>0</v>
      </c>
      <c r="BI924" s="135">
        <f>IF(N924="nulová",J924,0)</f>
        <v>0</v>
      </c>
      <c r="BJ924" s="13" t="s">
        <v>82</v>
      </c>
      <c r="BK924" s="135">
        <f>ROUND(I924*H924,2)</f>
        <v>271500</v>
      </c>
      <c r="BL924" s="13" t="s">
        <v>133</v>
      </c>
      <c r="BM924" s="134" t="s">
        <v>1623</v>
      </c>
    </row>
    <row r="925" spans="2:65" s="1" customFormat="1" ht="38.4">
      <c r="B925" s="25"/>
      <c r="D925" s="136" t="s">
        <v>134</v>
      </c>
      <c r="F925" s="137" t="s">
        <v>1624</v>
      </c>
      <c r="L925" s="25"/>
      <c r="M925" s="138"/>
      <c r="T925" s="49"/>
      <c r="AT925" s="13" t="s">
        <v>134</v>
      </c>
      <c r="AU925" s="13" t="s">
        <v>84</v>
      </c>
    </row>
    <row r="926" spans="2:65" s="1" customFormat="1" ht="16.5" customHeight="1">
      <c r="B926" s="25"/>
      <c r="C926" s="124" t="s">
        <v>1625</v>
      </c>
      <c r="D926" s="124" t="s">
        <v>128</v>
      </c>
      <c r="E926" s="125" t="s">
        <v>1626</v>
      </c>
      <c r="F926" s="126" t="s">
        <v>1627</v>
      </c>
      <c r="G926" s="127" t="s">
        <v>1514</v>
      </c>
      <c r="H926" s="128">
        <v>30</v>
      </c>
      <c r="I926" s="129">
        <v>8830</v>
      </c>
      <c r="J926" s="129">
        <f>ROUND(I926*H926,2)</f>
        <v>264900</v>
      </c>
      <c r="K926" s="126" t="s">
        <v>132</v>
      </c>
      <c r="L926" s="25"/>
      <c r="M926" s="130" t="s">
        <v>1</v>
      </c>
      <c r="N926" s="131" t="s">
        <v>39</v>
      </c>
      <c r="O926" s="132">
        <v>0</v>
      </c>
      <c r="P926" s="132">
        <f>O926*H926</f>
        <v>0</v>
      </c>
      <c r="Q926" s="132">
        <v>0</v>
      </c>
      <c r="R926" s="132">
        <f>Q926*H926</f>
        <v>0</v>
      </c>
      <c r="S926" s="132">
        <v>0</v>
      </c>
      <c r="T926" s="133">
        <f>S926*H926</f>
        <v>0</v>
      </c>
      <c r="AR926" s="134" t="s">
        <v>133</v>
      </c>
      <c r="AT926" s="134" t="s">
        <v>128</v>
      </c>
      <c r="AU926" s="134" t="s">
        <v>84</v>
      </c>
      <c r="AY926" s="13" t="s">
        <v>125</v>
      </c>
      <c r="BE926" s="135">
        <f>IF(N926="základní",J926,0)</f>
        <v>264900</v>
      </c>
      <c r="BF926" s="135">
        <f>IF(N926="snížená",J926,0)</f>
        <v>0</v>
      </c>
      <c r="BG926" s="135">
        <f>IF(N926="zákl. přenesená",J926,0)</f>
        <v>0</v>
      </c>
      <c r="BH926" s="135">
        <f>IF(N926="sníž. přenesená",J926,0)</f>
        <v>0</v>
      </c>
      <c r="BI926" s="135">
        <f>IF(N926="nulová",J926,0)</f>
        <v>0</v>
      </c>
      <c r="BJ926" s="13" t="s">
        <v>82</v>
      </c>
      <c r="BK926" s="135">
        <f>ROUND(I926*H926,2)</f>
        <v>264900</v>
      </c>
      <c r="BL926" s="13" t="s">
        <v>133</v>
      </c>
      <c r="BM926" s="134" t="s">
        <v>1628</v>
      </c>
    </row>
    <row r="927" spans="2:65" s="1" customFormat="1" ht="38.4">
      <c r="B927" s="25"/>
      <c r="D927" s="136" t="s">
        <v>134</v>
      </c>
      <c r="F927" s="137" t="s">
        <v>1629</v>
      </c>
      <c r="L927" s="25"/>
      <c r="M927" s="138"/>
      <c r="T927" s="49"/>
      <c r="AT927" s="13" t="s">
        <v>134</v>
      </c>
      <c r="AU927" s="13" t="s">
        <v>84</v>
      </c>
    </row>
    <row r="928" spans="2:65" s="1" customFormat="1" ht="16.5" customHeight="1">
      <c r="B928" s="25"/>
      <c r="C928" s="124" t="s">
        <v>884</v>
      </c>
      <c r="D928" s="124" t="s">
        <v>128</v>
      </c>
      <c r="E928" s="125" t="s">
        <v>1630</v>
      </c>
      <c r="F928" s="126" t="s">
        <v>1631</v>
      </c>
      <c r="G928" s="127" t="s">
        <v>1514</v>
      </c>
      <c r="H928" s="128">
        <v>30</v>
      </c>
      <c r="I928" s="129">
        <v>8660</v>
      </c>
      <c r="J928" s="129">
        <f>ROUND(I928*H928,2)</f>
        <v>259800</v>
      </c>
      <c r="K928" s="126" t="s">
        <v>132</v>
      </c>
      <c r="L928" s="25"/>
      <c r="M928" s="130" t="s">
        <v>1</v>
      </c>
      <c r="N928" s="131" t="s">
        <v>39</v>
      </c>
      <c r="O928" s="132">
        <v>0</v>
      </c>
      <c r="P928" s="132">
        <f>O928*H928</f>
        <v>0</v>
      </c>
      <c r="Q928" s="132">
        <v>0</v>
      </c>
      <c r="R928" s="132">
        <f>Q928*H928</f>
        <v>0</v>
      </c>
      <c r="S928" s="132">
        <v>0</v>
      </c>
      <c r="T928" s="133">
        <f>S928*H928</f>
        <v>0</v>
      </c>
      <c r="AR928" s="134" t="s">
        <v>133</v>
      </c>
      <c r="AT928" s="134" t="s">
        <v>128</v>
      </c>
      <c r="AU928" s="134" t="s">
        <v>84</v>
      </c>
      <c r="AY928" s="13" t="s">
        <v>125</v>
      </c>
      <c r="BE928" s="135">
        <f>IF(N928="základní",J928,0)</f>
        <v>259800</v>
      </c>
      <c r="BF928" s="135">
        <f>IF(N928="snížená",J928,0)</f>
        <v>0</v>
      </c>
      <c r="BG928" s="135">
        <f>IF(N928="zákl. přenesená",J928,0)</f>
        <v>0</v>
      </c>
      <c r="BH928" s="135">
        <f>IF(N928="sníž. přenesená",J928,0)</f>
        <v>0</v>
      </c>
      <c r="BI928" s="135">
        <f>IF(N928="nulová",J928,0)</f>
        <v>0</v>
      </c>
      <c r="BJ928" s="13" t="s">
        <v>82</v>
      </c>
      <c r="BK928" s="135">
        <f>ROUND(I928*H928,2)</f>
        <v>259800</v>
      </c>
      <c r="BL928" s="13" t="s">
        <v>133</v>
      </c>
      <c r="BM928" s="134" t="s">
        <v>1632</v>
      </c>
    </row>
    <row r="929" spans="2:65" s="1" customFormat="1" ht="38.4">
      <c r="B929" s="25"/>
      <c r="D929" s="136" t="s">
        <v>134</v>
      </c>
      <c r="F929" s="137" t="s">
        <v>1633</v>
      </c>
      <c r="L929" s="25"/>
      <c r="M929" s="138"/>
      <c r="T929" s="49"/>
      <c r="AT929" s="13" t="s">
        <v>134</v>
      </c>
      <c r="AU929" s="13" t="s">
        <v>84</v>
      </c>
    </row>
    <row r="930" spans="2:65" s="1" customFormat="1" ht="21.75" customHeight="1">
      <c r="B930" s="25"/>
      <c r="C930" s="124" t="s">
        <v>1634</v>
      </c>
      <c r="D930" s="124" t="s">
        <v>128</v>
      </c>
      <c r="E930" s="125" t="s">
        <v>1635</v>
      </c>
      <c r="F930" s="126" t="s">
        <v>1636</v>
      </c>
      <c r="G930" s="127" t="s">
        <v>1514</v>
      </c>
      <c r="H930" s="128">
        <v>20</v>
      </c>
      <c r="I930" s="129">
        <v>14300</v>
      </c>
      <c r="J930" s="129">
        <f>ROUND(I930*H930,2)</f>
        <v>286000</v>
      </c>
      <c r="K930" s="126" t="s">
        <v>132</v>
      </c>
      <c r="L930" s="25"/>
      <c r="M930" s="130" t="s">
        <v>1</v>
      </c>
      <c r="N930" s="131" t="s">
        <v>39</v>
      </c>
      <c r="O930" s="132">
        <v>0</v>
      </c>
      <c r="P930" s="132">
        <f>O930*H930</f>
        <v>0</v>
      </c>
      <c r="Q930" s="132">
        <v>0</v>
      </c>
      <c r="R930" s="132">
        <f>Q930*H930</f>
        <v>0</v>
      </c>
      <c r="S930" s="132">
        <v>0</v>
      </c>
      <c r="T930" s="133">
        <f>S930*H930</f>
        <v>0</v>
      </c>
      <c r="AR930" s="134" t="s">
        <v>133</v>
      </c>
      <c r="AT930" s="134" t="s">
        <v>128</v>
      </c>
      <c r="AU930" s="134" t="s">
        <v>84</v>
      </c>
      <c r="AY930" s="13" t="s">
        <v>125</v>
      </c>
      <c r="BE930" s="135">
        <f>IF(N930="základní",J930,0)</f>
        <v>286000</v>
      </c>
      <c r="BF930" s="135">
        <f>IF(N930="snížená",J930,0)</f>
        <v>0</v>
      </c>
      <c r="BG930" s="135">
        <f>IF(N930="zákl. přenesená",J930,0)</f>
        <v>0</v>
      </c>
      <c r="BH930" s="135">
        <f>IF(N930="sníž. přenesená",J930,0)</f>
        <v>0</v>
      </c>
      <c r="BI930" s="135">
        <f>IF(N930="nulová",J930,0)</f>
        <v>0</v>
      </c>
      <c r="BJ930" s="13" t="s">
        <v>82</v>
      </c>
      <c r="BK930" s="135">
        <f>ROUND(I930*H930,2)</f>
        <v>286000</v>
      </c>
      <c r="BL930" s="13" t="s">
        <v>133</v>
      </c>
      <c r="BM930" s="134" t="s">
        <v>1637</v>
      </c>
    </row>
    <row r="931" spans="2:65" s="1" customFormat="1" ht="38.4">
      <c r="B931" s="25"/>
      <c r="D931" s="136" t="s">
        <v>134</v>
      </c>
      <c r="F931" s="137" t="s">
        <v>1638</v>
      </c>
      <c r="L931" s="25"/>
      <c r="M931" s="138"/>
      <c r="T931" s="49"/>
      <c r="AT931" s="13" t="s">
        <v>134</v>
      </c>
      <c r="AU931" s="13" t="s">
        <v>84</v>
      </c>
    </row>
    <row r="932" spans="2:65" s="1" customFormat="1" ht="16.5" customHeight="1">
      <c r="B932" s="25"/>
      <c r="C932" s="124" t="s">
        <v>889</v>
      </c>
      <c r="D932" s="124" t="s">
        <v>128</v>
      </c>
      <c r="E932" s="125" t="s">
        <v>1639</v>
      </c>
      <c r="F932" s="126" t="s">
        <v>1640</v>
      </c>
      <c r="G932" s="127" t="s">
        <v>1514</v>
      </c>
      <c r="H932" s="128">
        <v>20</v>
      </c>
      <c r="I932" s="129">
        <v>14300</v>
      </c>
      <c r="J932" s="129">
        <f>ROUND(I932*H932,2)</f>
        <v>286000</v>
      </c>
      <c r="K932" s="126" t="s">
        <v>132</v>
      </c>
      <c r="L932" s="25"/>
      <c r="M932" s="130" t="s">
        <v>1</v>
      </c>
      <c r="N932" s="131" t="s">
        <v>39</v>
      </c>
      <c r="O932" s="132">
        <v>0</v>
      </c>
      <c r="P932" s="132">
        <f>O932*H932</f>
        <v>0</v>
      </c>
      <c r="Q932" s="132">
        <v>0</v>
      </c>
      <c r="R932" s="132">
        <f>Q932*H932</f>
        <v>0</v>
      </c>
      <c r="S932" s="132">
        <v>0</v>
      </c>
      <c r="T932" s="133">
        <f>S932*H932</f>
        <v>0</v>
      </c>
      <c r="AR932" s="134" t="s">
        <v>133</v>
      </c>
      <c r="AT932" s="134" t="s">
        <v>128</v>
      </c>
      <c r="AU932" s="134" t="s">
        <v>84</v>
      </c>
      <c r="AY932" s="13" t="s">
        <v>125</v>
      </c>
      <c r="BE932" s="135">
        <f>IF(N932="základní",J932,0)</f>
        <v>286000</v>
      </c>
      <c r="BF932" s="135">
        <f>IF(N932="snížená",J932,0)</f>
        <v>0</v>
      </c>
      <c r="BG932" s="135">
        <f>IF(N932="zákl. přenesená",J932,0)</f>
        <v>0</v>
      </c>
      <c r="BH932" s="135">
        <f>IF(N932="sníž. přenesená",J932,0)</f>
        <v>0</v>
      </c>
      <c r="BI932" s="135">
        <f>IF(N932="nulová",J932,0)</f>
        <v>0</v>
      </c>
      <c r="BJ932" s="13" t="s">
        <v>82</v>
      </c>
      <c r="BK932" s="135">
        <f>ROUND(I932*H932,2)</f>
        <v>286000</v>
      </c>
      <c r="BL932" s="13" t="s">
        <v>133</v>
      </c>
      <c r="BM932" s="134" t="s">
        <v>1641</v>
      </c>
    </row>
    <row r="933" spans="2:65" s="1" customFormat="1" ht="38.4">
      <c r="B933" s="25"/>
      <c r="D933" s="136" t="s">
        <v>134</v>
      </c>
      <c r="F933" s="137" t="s">
        <v>1642</v>
      </c>
      <c r="L933" s="25"/>
      <c r="M933" s="138"/>
      <c r="T933" s="49"/>
      <c r="AT933" s="13" t="s">
        <v>134</v>
      </c>
      <c r="AU933" s="13" t="s">
        <v>84</v>
      </c>
    </row>
    <row r="934" spans="2:65" s="1" customFormat="1" ht="16.5" customHeight="1">
      <c r="B934" s="25"/>
      <c r="C934" s="124" t="s">
        <v>1643</v>
      </c>
      <c r="D934" s="124" t="s">
        <v>128</v>
      </c>
      <c r="E934" s="125" t="s">
        <v>1644</v>
      </c>
      <c r="F934" s="126" t="s">
        <v>1645</v>
      </c>
      <c r="G934" s="127" t="s">
        <v>1514</v>
      </c>
      <c r="H934" s="128">
        <v>20</v>
      </c>
      <c r="I934" s="129">
        <v>13900</v>
      </c>
      <c r="J934" s="129">
        <f>ROUND(I934*H934,2)</f>
        <v>278000</v>
      </c>
      <c r="K934" s="126" t="s">
        <v>132</v>
      </c>
      <c r="L934" s="25"/>
      <c r="M934" s="130" t="s">
        <v>1</v>
      </c>
      <c r="N934" s="131" t="s">
        <v>39</v>
      </c>
      <c r="O934" s="132">
        <v>0</v>
      </c>
      <c r="P934" s="132">
        <f>O934*H934</f>
        <v>0</v>
      </c>
      <c r="Q934" s="132">
        <v>0</v>
      </c>
      <c r="R934" s="132">
        <f>Q934*H934</f>
        <v>0</v>
      </c>
      <c r="S934" s="132">
        <v>0</v>
      </c>
      <c r="T934" s="133">
        <f>S934*H934</f>
        <v>0</v>
      </c>
      <c r="AR934" s="134" t="s">
        <v>133</v>
      </c>
      <c r="AT934" s="134" t="s">
        <v>128</v>
      </c>
      <c r="AU934" s="134" t="s">
        <v>84</v>
      </c>
      <c r="AY934" s="13" t="s">
        <v>125</v>
      </c>
      <c r="BE934" s="135">
        <f>IF(N934="základní",J934,0)</f>
        <v>278000</v>
      </c>
      <c r="BF934" s="135">
        <f>IF(N934="snížená",J934,0)</f>
        <v>0</v>
      </c>
      <c r="BG934" s="135">
        <f>IF(N934="zákl. přenesená",J934,0)</f>
        <v>0</v>
      </c>
      <c r="BH934" s="135">
        <f>IF(N934="sníž. přenesená",J934,0)</f>
        <v>0</v>
      </c>
      <c r="BI934" s="135">
        <f>IF(N934="nulová",J934,0)</f>
        <v>0</v>
      </c>
      <c r="BJ934" s="13" t="s">
        <v>82</v>
      </c>
      <c r="BK934" s="135">
        <f>ROUND(I934*H934,2)</f>
        <v>278000</v>
      </c>
      <c r="BL934" s="13" t="s">
        <v>133</v>
      </c>
      <c r="BM934" s="134" t="s">
        <v>1646</v>
      </c>
    </row>
    <row r="935" spans="2:65" s="1" customFormat="1" ht="38.4">
      <c r="B935" s="25"/>
      <c r="D935" s="136" t="s">
        <v>134</v>
      </c>
      <c r="F935" s="137" t="s">
        <v>1647</v>
      </c>
      <c r="L935" s="25"/>
      <c r="M935" s="138"/>
      <c r="T935" s="49"/>
      <c r="AT935" s="13" t="s">
        <v>134</v>
      </c>
      <c r="AU935" s="13" t="s">
        <v>84</v>
      </c>
    </row>
    <row r="936" spans="2:65" s="1" customFormat="1" ht="16.5" customHeight="1">
      <c r="B936" s="25"/>
      <c r="C936" s="124" t="s">
        <v>893</v>
      </c>
      <c r="D936" s="124" t="s">
        <v>128</v>
      </c>
      <c r="E936" s="125" t="s">
        <v>1648</v>
      </c>
      <c r="F936" s="126" t="s">
        <v>1649</v>
      </c>
      <c r="G936" s="127" t="s">
        <v>1514</v>
      </c>
      <c r="H936" s="128">
        <v>20</v>
      </c>
      <c r="I936" s="129">
        <v>6800</v>
      </c>
      <c r="J936" s="129">
        <f>ROUND(I936*H936,2)</f>
        <v>136000</v>
      </c>
      <c r="K936" s="126" t="s">
        <v>132</v>
      </c>
      <c r="L936" s="25"/>
      <c r="M936" s="130" t="s">
        <v>1</v>
      </c>
      <c r="N936" s="131" t="s">
        <v>39</v>
      </c>
      <c r="O936" s="132">
        <v>0</v>
      </c>
      <c r="P936" s="132">
        <f>O936*H936</f>
        <v>0</v>
      </c>
      <c r="Q936" s="132">
        <v>0</v>
      </c>
      <c r="R936" s="132">
        <f>Q936*H936</f>
        <v>0</v>
      </c>
      <c r="S936" s="132">
        <v>0</v>
      </c>
      <c r="T936" s="133">
        <f>S936*H936</f>
        <v>0</v>
      </c>
      <c r="AR936" s="134" t="s">
        <v>133</v>
      </c>
      <c r="AT936" s="134" t="s">
        <v>128</v>
      </c>
      <c r="AU936" s="134" t="s">
        <v>84</v>
      </c>
      <c r="AY936" s="13" t="s">
        <v>125</v>
      </c>
      <c r="BE936" s="135">
        <f>IF(N936="základní",J936,0)</f>
        <v>136000</v>
      </c>
      <c r="BF936" s="135">
        <f>IF(N936="snížená",J936,0)</f>
        <v>0</v>
      </c>
      <c r="BG936" s="135">
        <f>IF(N936="zákl. přenesená",J936,0)</f>
        <v>0</v>
      </c>
      <c r="BH936" s="135">
        <f>IF(N936="sníž. přenesená",J936,0)</f>
        <v>0</v>
      </c>
      <c r="BI936" s="135">
        <f>IF(N936="nulová",J936,0)</f>
        <v>0</v>
      </c>
      <c r="BJ936" s="13" t="s">
        <v>82</v>
      </c>
      <c r="BK936" s="135">
        <f>ROUND(I936*H936,2)</f>
        <v>136000</v>
      </c>
      <c r="BL936" s="13" t="s">
        <v>133</v>
      </c>
      <c r="BM936" s="134" t="s">
        <v>1650</v>
      </c>
    </row>
    <row r="937" spans="2:65" s="1" customFormat="1" ht="38.4">
      <c r="B937" s="25"/>
      <c r="D937" s="136" t="s">
        <v>134</v>
      </c>
      <c r="F937" s="137" t="s">
        <v>1651</v>
      </c>
      <c r="L937" s="25"/>
      <c r="M937" s="138"/>
      <c r="T937" s="49"/>
      <c r="AT937" s="13" t="s">
        <v>134</v>
      </c>
      <c r="AU937" s="13" t="s">
        <v>84</v>
      </c>
    </row>
    <row r="938" spans="2:65" s="1" customFormat="1" ht="16.5" customHeight="1">
      <c r="B938" s="25"/>
      <c r="C938" s="124" t="s">
        <v>1652</v>
      </c>
      <c r="D938" s="124" t="s">
        <v>128</v>
      </c>
      <c r="E938" s="125" t="s">
        <v>1653</v>
      </c>
      <c r="F938" s="126" t="s">
        <v>1654</v>
      </c>
      <c r="G938" s="127" t="s">
        <v>1514</v>
      </c>
      <c r="H938" s="128">
        <v>20</v>
      </c>
      <c r="I938" s="129">
        <v>6800</v>
      </c>
      <c r="J938" s="129">
        <f>ROUND(I938*H938,2)</f>
        <v>136000</v>
      </c>
      <c r="K938" s="126" t="s">
        <v>132</v>
      </c>
      <c r="L938" s="25"/>
      <c r="M938" s="130" t="s">
        <v>1</v>
      </c>
      <c r="N938" s="131" t="s">
        <v>39</v>
      </c>
      <c r="O938" s="132">
        <v>0</v>
      </c>
      <c r="P938" s="132">
        <f>O938*H938</f>
        <v>0</v>
      </c>
      <c r="Q938" s="132">
        <v>0</v>
      </c>
      <c r="R938" s="132">
        <f>Q938*H938</f>
        <v>0</v>
      </c>
      <c r="S938" s="132">
        <v>0</v>
      </c>
      <c r="T938" s="133">
        <f>S938*H938</f>
        <v>0</v>
      </c>
      <c r="AR938" s="134" t="s">
        <v>133</v>
      </c>
      <c r="AT938" s="134" t="s">
        <v>128</v>
      </c>
      <c r="AU938" s="134" t="s">
        <v>84</v>
      </c>
      <c r="AY938" s="13" t="s">
        <v>125</v>
      </c>
      <c r="BE938" s="135">
        <f>IF(N938="základní",J938,0)</f>
        <v>136000</v>
      </c>
      <c r="BF938" s="135">
        <f>IF(N938="snížená",J938,0)</f>
        <v>0</v>
      </c>
      <c r="BG938" s="135">
        <f>IF(N938="zákl. přenesená",J938,0)</f>
        <v>0</v>
      </c>
      <c r="BH938" s="135">
        <f>IF(N938="sníž. přenesená",J938,0)</f>
        <v>0</v>
      </c>
      <c r="BI938" s="135">
        <f>IF(N938="nulová",J938,0)</f>
        <v>0</v>
      </c>
      <c r="BJ938" s="13" t="s">
        <v>82</v>
      </c>
      <c r="BK938" s="135">
        <f>ROUND(I938*H938,2)</f>
        <v>136000</v>
      </c>
      <c r="BL938" s="13" t="s">
        <v>133</v>
      </c>
      <c r="BM938" s="134" t="s">
        <v>1655</v>
      </c>
    </row>
    <row r="939" spans="2:65" s="1" customFormat="1" ht="38.4">
      <c r="B939" s="25"/>
      <c r="D939" s="136" t="s">
        <v>134</v>
      </c>
      <c r="F939" s="137" t="s">
        <v>1656</v>
      </c>
      <c r="L939" s="25"/>
      <c r="M939" s="138"/>
      <c r="T939" s="49"/>
      <c r="AT939" s="13" t="s">
        <v>134</v>
      </c>
      <c r="AU939" s="13" t="s">
        <v>84</v>
      </c>
    </row>
    <row r="940" spans="2:65" s="1" customFormat="1" ht="16.5" customHeight="1">
      <c r="B940" s="25"/>
      <c r="C940" s="124" t="s">
        <v>898</v>
      </c>
      <c r="D940" s="124" t="s">
        <v>128</v>
      </c>
      <c r="E940" s="125" t="s">
        <v>1657</v>
      </c>
      <c r="F940" s="126" t="s">
        <v>1658</v>
      </c>
      <c r="G940" s="127" t="s">
        <v>1514</v>
      </c>
      <c r="H940" s="128">
        <v>20</v>
      </c>
      <c r="I940" s="129">
        <v>6700</v>
      </c>
      <c r="J940" s="129">
        <f>ROUND(I940*H940,2)</f>
        <v>134000</v>
      </c>
      <c r="K940" s="126" t="s">
        <v>132</v>
      </c>
      <c r="L940" s="25"/>
      <c r="M940" s="130" t="s">
        <v>1</v>
      </c>
      <c r="N940" s="131" t="s">
        <v>39</v>
      </c>
      <c r="O940" s="132">
        <v>0</v>
      </c>
      <c r="P940" s="132">
        <f>O940*H940</f>
        <v>0</v>
      </c>
      <c r="Q940" s="132">
        <v>0</v>
      </c>
      <c r="R940" s="132">
        <f>Q940*H940</f>
        <v>0</v>
      </c>
      <c r="S940" s="132">
        <v>0</v>
      </c>
      <c r="T940" s="133">
        <f>S940*H940</f>
        <v>0</v>
      </c>
      <c r="AR940" s="134" t="s">
        <v>133</v>
      </c>
      <c r="AT940" s="134" t="s">
        <v>128</v>
      </c>
      <c r="AU940" s="134" t="s">
        <v>84</v>
      </c>
      <c r="AY940" s="13" t="s">
        <v>125</v>
      </c>
      <c r="BE940" s="135">
        <f>IF(N940="základní",J940,0)</f>
        <v>134000</v>
      </c>
      <c r="BF940" s="135">
        <f>IF(N940="snížená",J940,0)</f>
        <v>0</v>
      </c>
      <c r="BG940" s="135">
        <f>IF(N940="zákl. přenesená",J940,0)</f>
        <v>0</v>
      </c>
      <c r="BH940" s="135">
        <f>IF(N940="sníž. přenesená",J940,0)</f>
        <v>0</v>
      </c>
      <c r="BI940" s="135">
        <f>IF(N940="nulová",J940,0)</f>
        <v>0</v>
      </c>
      <c r="BJ940" s="13" t="s">
        <v>82</v>
      </c>
      <c r="BK940" s="135">
        <f>ROUND(I940*H940,2)</f>
        <v>134000</v>
      </c>
      <c r="BL940" s="13" t="s">
        <v>133</v>
      </c>
      <c r="BM940" s="134" t="s">
        <v>1659</v>
      </c>
    </row>
    <row r="941" spans="2:65" s="1" customFormat="1" ht="38.4">
      <c r="B941" s="25"/>
      <c r="D941" s="136" t="s">
        <v>134</v>
      </c>
      <c r="F941" s="137" t="s">
        <v>1660</v>
      </c>
      <c r="L941" s="25"/>
      <c r="M941" s="138"/>
      <c r="T941" s="49"/>
      <c r="AT941" s="13" t="s">
        <v>134</v>
      </c>
      <c r="AU941" s="13" t="s">
        <v>84</v>
      </c>
    </row>
    <row r="942" spans="2:65" s="1" customFormat="1" ht="16.5" customHeight="1">
      <c r="B942" s="25"/>
      <c r="C942" s="124" t="s">
        <v>1661</v>
      </c>
      <c r="D942" s="124" t="s">
        <v>128</v>
      </c>
      <c r="E942" s="125" t="s">
        <v>1662</v>
      </c>
      <c r="F942" s="126" t="s">
        <v>1663</v>
      </c>
      <c r="G942" s="127" t="s">
        <v>1514</v>
      </c>
      <c r="H942" s="128">
        <v>20</v>
      </c>
      <c r="I942" s="129">
        <v>7300</v>
      </c>
      <c r="J942" s="129">
        <f>ROUND(I942*H942,2)</f>
        <v>146000</v>
      </c>
      <c r="K942" s="126" t="s">
        <v>132</v>
      </c>
      <c r="L942" s="25"/>
      <c r="M942" s="130" t="s">
        <v>1</v>
      </c>
      <c r="N942" s="131" t="s">
        <v>39</v>
      </c>
      <c r="O942" s="132">
        <v>0</v>
      </c>
      <c r="P942" s="132">
        <f>O942*H942</f>
        <v>0</v>
      </c>
      <c r="Q942" s="132">
        <v>0</v>
      </c>
      <c r="R942" s="132">
        <f>Q942*H942</f>
        <v>0</v>
      </c>
      <c r="S942" s="132">
        <v>0</v>
      </c>
      <c r="T942" s="133">
        <f>S942*H942</f>
        <v>0</v>
      </c>
      <c r="AR942" s="134" t="s">
        <v>133</v>
      </c>
      <c r="AT942" s="134" t="s">
        <v>128</v>
      </c>
      <c r="AU942" s="134" t="s">
        <v>84</v>
      </c>
      <c r="AY942" s="13" t="s">
        <v>125</v>
      </c>
      <c r="BE942" s="135">
        <f>IF(N942="základní",J942,0)</f>
        <v>146000</v>
      </c>
      <c r="BF942" s="135">
        <f>IF(N942="snížená",J942,0)</f>
        <v>0</v>
      </c>
      <c r="BG942" s="135">
        <f>IF(N942="zákl. přenesená",J942,0)</f>
        <v>0</v>
      </c>
      <c r="BH942" s="135">
        <f>IF(N942="sníž. přenesená",J942,0)</f>
        <v>0</v>
      </c>
      <c r="BI942" s="135">
        <f>IF(N942="nulová",J942,0)</f>
        <v>0</v>
      </c>
      <c r="BJ942" s="13" t="s">
        <v>82</v>
      </c>
      <c r="BK942" s="135">
        <f>ROUND(I942*H942,2)</f>
        <v>146000</v>
      </c>
      <c r="BL942" s="13" t="s">
        <v>133</v>
      </c>
      <c r="BM942" s="134" t="s">
        <v>1664</v>
      </c>
    </row>
    <row r="943" spans="2:65" s="1" customFormat="1" ht="38.4">
      <c r="B943" s="25"/>
      <c r="D943" s="136" t="s">
        <v>134</v>
      </c>
      <c r="F943" s="137" t="s">
        <v>1665</v>
      </c>
      <c r="L943" s="25"/>
      <c r="M943" s="138"/>
      <c r="T943" s="49"/>
      <c r="AT943" s="13" t="s">
        <v>134</v>
      </c>
      <c r="AU943" s="13" t="s">
        <v>84</v>
      </c>
    </row>
    <row r="944" spans="2:65" s="1" customFormat="1" ht="16.5" customHeight="1">
      <c r="B944" s="25"/>
      <c r="C944" s="124" t="s">
        <v>902</v>
      </c>
      <c r="D944" s="124" t="s">
        <v>128</v>
      </c>
      <c r="E944" s="125" t="s">
        <v>1666</v>
      </c>
      <c r="F944" s="126" t="s">
        <v>1667</v>
      </c>
      <c r="G944" s="127" t="s">
        <v>1514</v>
      </c>
      <c r="H944" s="128">
        <v>20</v>
      </c>
      <c r="I944" s="129">
        <v>7300</v>
      </c>
      <c r="J944" s="129">
        <f>ROUND(I944*H944,2)</f>
        <v>146000</v>
      </c>
      <c r="K944" s="126" t="s">
        <v>132</v>
      </c>
      <c r="L944" s="25"/>
      <c r="M944" s="130" t="s">
        <v>1</v>
      </c>
      <c r="N944" s="131" t="s">
        <v>39</v>
      </c>
      <c r="O944" s="132">
        <v>0</v>
      </c>
      <c r="P944" s="132">
        <f>O944*H944</f>
        <v>0</v>
      </c>
      <c r="Q944" s="132">
        <v>0</v>
      </c>
      <c r="R944" s="132">
        <f>Q944*H944</f>
        <v>0</v>
      </c>
      <c r="S944" s="132">
        <v>0</v>
      </c>
      <c r="T944" s="133">
        <f>S944*H944</f>
        <v>0</v>
      </c>
      <c r="AR944" s="134" t="s">
        <v>133</v>
      </c>
      <c r="AT944" s="134" t="s">
        <v>128</v>
      </c>
      <c r="AU944" s="134" t="s">
        <v>84</v>
      </c>
      <c r="AY944" s="13" t="s">
        <v>125</v>
      </c>
      <c r="BE944" s="135">
        <f>IF(N944="základní",J944,0)</f>
        <v>146000</v>
      </c>
      <c r="BF944" s="135">
        <f>IF(N944="snížená",J944,0)</f>
        <v>0</v>
      </c>
      <c r="BG944" s="135">
        <f>IF(N944="zákl. přenesená",J944,0)</f>
        <v>0</v>
      </c>
      <c r="BH944" s="135">
        <f>IF(N944="sníž. přenesená",J944,0)</f>
        <v>0</v>
      </c>
      <c r="BI944" s="135">
        <f>IF(N944="nulová",J944,0)</f>
        <v>0</v>
      </c>
      <c r="BJ944" s="13" t="s">
        <v>82</v>
      </c>
      <c r="BK944" s="135">
        <f>ROUND(I944*H944,2)</f>
        <v>146000</v>
      </c>
      <c r="BL944" s="13" t="s">
        <v>133</v>
      </c>
      <c r="BM944" s="134" t="s">
        <v>1668</v>
      </c>
    </row>
    <row r="945" spans="2:65" s="1" customFormat="1" ht="38.4">
      <c r="B945" s="25"/>
      <c r="D945" s="136" t="s">
        <v>134</v>
      </c>
      <c r="F945" s="137" t="s">
        <v>1669</v>
      </c>
      <c r="L945" s="25"/>
      <c r="M945" s="138"/>
      <c r="T945" s="49"/>
      <c r="AT945" s="13" t="s">
        <v>134</v>
      </c>
      <c r="AU945" s="13" t="s">
        <v>84</v>
      </c>
    </row>
    <row r="946" spans="2:65" s="1" customFormat="1" ht="16.5" customHeight="1">
      <c r="B946" s="25"/>
      <c r="C946" s="124" t="s">
        <v>1670</v>
      </c>
      <c r="D946" s="124" t="s">
        <v>128</v>
      </c>
      <c r="E946" s="125" t="s">
        <v>1671</v>
      </c>
      <c r="F946" s="126" t="s">
        <v>1672</v>
      </c>
      <c r="G946" s="127" t="s">
        <v>1514</v>
      </c>
      <c r="H946" s="128">
        <v>20</v>
      </c>
      <c r="I946" s="129">
        <v>7180</v>
      </c>
      <c r="J946" s="129">
        <f>ROUND(I946*H946,2)</f>
        <v>143600</v>
      </c>
      <c r="K946" s="126" t="s">
        <v>132</v>
      </c>
      <c r="L946" s="25"/>
      <c r="M946" s="130" t="s">
        <v>1</v>
      </c>
      <c r="N946" s="131" t="s">
        <v>39</v>
      </c>
      <c r="O946" s="132">
        <v>0</v>
      </c>
      <c r="P946" s="132">
        <f>O946*H946</f>
        <v>0</v>
      </c>
      <c r="Q946" s="132">
        <v>0</v>
      </c>
      <c r="R946" s="132">
        <f>Q946*H946</f>
        <v>0</v>
      </c>
      <c r="S946" s="132">
        <v>0</v>
      </c>
      <c r="T946" s="133">
        <f>S946*H946</f>
        <v>0</v>
      </c>
      <c r="AR946" s="134" t="s">
        <v>133</v>
      </c>
      <c r="AT946" s="134" t="s">
        <v>128</v>
      </c>
      <c r="AU946" s="134" t="s">
        <v>84</v>
      </c>
      <c r="AY946" s="13" t="s">
        <v>125</v>
      </c>
      <c r="BE946" s="135">
        <f>IF(N946="základní",J946,0)</f>
        <v>143600</v>
      </c>
      <c r="BF946" s="135">
        <f>IF(N946="snížená",J946,0)</f>
        <v>0</v>
      </c>
      <c r="BG946" s="135">
        <f>IF(N946="zákl. přenesená",J946,0)</f>
        <v>0</v>
      </c>
      <c r="BH946" s="135">
        <f>IF(N946="sníž. přenesená",J946,0)</f>
        <v>0</v>
      </c>
      <c r="BI946" s="135">
        <f>IF(N946="nulová",J946,0)</f>
        <v>0</v>
      </c>
      <c r="BJ946" s="13" t="s">
        <v>82</v>
      </c>
      <c r="BK946" s="135">
        <f>ROUND(I946*H946,2)</f>
        <v>143600</v>
      </c>
      <c r="BL946" s="13" t="s">
        <v>133</v>
      </c>
      <c r="BM946" s="134" t="s">
        <v>1673</v>
      </c>
    </row>
    <row r="947" spans="2:65" s="1" customFormat="1" ht="38.4">
      <c r="B947" s="25"/>
      <c r="D947" s="136" t="s">
        <v>134</v>
      </c>
      <c r="F947" s="137" t="s">
        <v>1674</v>
      </c>
      <c r="L947" s="25"/>
      <c r="M947" s="138"/>
      <c r="T947" s="49"/>
      <c r="AT947" s="13" t="s">
        <v>134</v>
      </c>
      <c r="AU947" s="13" t="s">
        <v>84</v>
      </c>
    </row>
    <row r="948" spans="2:65" s="1" customFormat="1" ht="16.5" customHeight="1">
      <c r="B948" s="25"/>
      <c r="C948" s="124" t="s">
        <v>907</v>
      </c>
      <c r="D948" s="124" t="s">
        <v>128</v>
      </c>
      <c r="E948" s="125" t="s">
        <v>1675</v>
      </c>
      <c r="F948" s="126" t="s">
        <v>1676</v>
      </c>
      <c r="G948" s="127" t="s">
        <v>1514</v>
      </c>
      <c r="H948" s="128">
        <v>50</v>
      </c>
      <c r="I948" s="129">
        <v>858</v>
      </c>
      <c r="J948" s="129">
        <f>ROUND(I948*H948,2)</f>
        <v>42900</v>
      </c>
      <c r="K948" s="126" t="s">
        <v>132</v>
      </c>
      <c r="L948" s="25"/>
      <c r="M948" s="130" t="s">
        <v>1</v>
      </c>
      <c r="N948" s="131" t="s">
        <v>39</v>
      </c>
      <c r="O948" s="132">
        <v>0</v>
      </c>
      <c r="P948" s="132">
        <f>O948*H948</f>
        <v>0</v>
      </c>
      <c r="Q948" s="132">
        <v>0</v>
      </c>
      <c r="R948" s="132">
        <f>Q948*H948</f>
        <v>0</v>
      </c>
      <c r="S948" s="132">
        <v>0</v>
      </c>
      <c r="T948" s="133">
        <f>S948*H948</f>
        <v>0</v>
      </c>
      <c r="AR948" s="134" t="s">
        <v>133</v>
      </c>
      <c r="AT948" s="134" t="s">
        <v>128</v>
      </c>
      <c r="AU948" s="134" t="s">
        <v>84</v>
      </c>
      <c r="AY948" s="13" t="s">
        <v>125</v>
      </c>
      <c r="BE948" s="135">
        <f>IF(N948="základní",J948,0)</f>
        <v>42900</v>
      </c>
      <c r="BF948" s="135">
        <f>IF(N948="snížená",J948,0)</f>
        <v>0</v>
      </c>
      <c r="BG948" s="135">
        <f>IF(N948="zákl. přenesená",J948,0)</f>
        <v>0</v>
      </c>
      <c r="BH948" s="135">
        <f>IF(N948="sníž. přenesená",J948,0)</f>
        <v>0</v>
      </c>
      <c r="BI948" s="135">
        <f>IF(N948="nulová",J948,0)</f>
        <v>0</v>
      </c>
      <c r="BJ948" s="13" t="s">
        <v>82</v>
      </c>
      <c r="BK948" s="135">
        <f>ROUND(I948*H948,2)</f>
        <v>42900</v>
      </c>
      <c r="BL948" s="13" t="s">
        <v>133</v>
      </c>
      <c r="BM948" s="134" t="s">
        <v>1677</v>
      </c>
    </row>
    <row r="949" spans="2:65" s="1" customFormat="1" ht="19.2">
      <c r="B949" s="25"/>
      <c r="D949" s="136" t="s">
        <v>134</v>
      </c>
      <c r="F949" s="137" t="s">
        <v>1678</v>
      </c>
      <c r="L949" s="25"/>
      <c r="M949" s="138"/>
      <c r="T949" s="49"/>
      <c r="AT949" s="13" t="s">
        <v>134</v>
      </c>
      <c r="AU949" s="13" t="s">
        <v>84</v>
      </c>
    </row>
    <row r="950" spans="2:65" s="1" customFormat="1" ht="16.5" customHeight="1">
      <c r="B950" s="25"/>
      <c r="C950" s="124" t="s">
        <v>1679</v>
      </c>
      <c r="D950" s="124" t="s">
        <v>128</v>
      </c>
      <c r="E950" s="125" t="s">
        <v>1680</v>
      </c>
      <c r="F950" s="126" t="s">
        <v>1681</v>
      </c>
      <c r="G950" s="127" t="s">
        <v>1514</v>
      </c>
      <c r="H950" s="128">
        <v>50</v>
      </c>
      <c r="I950" s="129">
        <v>5900</v>
      </c>
      <c r="J950" s="129">
        <f>ROUND(I950*H950,2)</f>
        <v>295000</v>
      </c>
      <c r="K950" s="126" t="s">
        <v>132</v>
      </c>
      <c r="L950" s="25"/>
      <c r="M950" s="130" t="s">
        <v>1</v>
      </c>
      <c r="N950" s="131" t="s">
        <v>39</v>
      </c>
      <c r="O950" s="132">
        <v>0</v>
      </c>
      <c r="P950" s="132">
        <f>O950*H950</f>
        <v>0</v>
      </c>
      <c r="Q950" s="132">
        <v>0</v>
      </c>
      <c r="R950" s="132">
        <f>Q950*H950</f>
        <v>0</v>
      </c>
      <c r="S950" s="132">
        <v>0</v>
      </c>
      <c r="T950" s="133">
        <f>S950*H950</f>
        <v>0</v>
      </c>
      <c r="AR950" s="134" t="s">
        <v>133</v>
      </c>
      <c r="AT950" s="134" t="s">
        <v>128</v>
      </c>
      <c r="AU950" s="134" t="s">
        <v>84</v>
      </c>
      <c r="AY950" s="13" t="s">
        <v>125</v>
      </c>
      <c r="BE950" s="135">
        <f>IF(N950="základní",J950,0)</f>
        <v>295000</v>
      </c>
      <c r="BF950" s="135">
        <f>IF(N950="snížená",J950,0)</f>
        <v>0</v>
      </c>
      <c r="BG950" s="135">
        <f>IF(N950="zákl. přenesená",J950,0)</f>
        <v>0</v>
      </c>
      <c r="BH950" s="135">
        <f>IF(N950="sníž. přenesená",J950,0)</f>
        <v>0</v>
      </c>
      <c r="BI950" s="135">
        <f>IF(N950="nulová",J950,0)</f>
        <v>0</v>
      </c>
      <c r="BJ950" s="13" t="s">
        <v>82</v>
      </c>
      <c r="BK950" s="135">
        <f>ROUND(I950*H950,2)</f>
        <v>295000</v>
      </c>
      <c r="BL950" s="13" t="s">
        <v>133</v>
      </c>
      <c r="BM950" s="134" t="s">
        <v>1682</v>
      </c>
    </row>
    <row r="951" spans="2:65" s="1" customFormat="1" ht="28.8">
      <c r="B951" s="25"/>
      <c r="D951" s="136" t="s">
        <v>134</v>
      </c>
      <c r="F951" s="137" t="s">
        <v>1683</v>
      </c>
      <c r="L951" s="25"/>
      <c r="M951" s="138"/>
      <c r="T951" s="49"/>
      <c r="AT951" s="13" t="s">
        <v>134</v>
      </c>
      <c r="AU951" s="13" t="s">
        <v>84</v>
      </c>
    </row>
    <row r="952" spans="2:65" s="1" customFormat="1" ht="16.5" customHeight="1">
      <c r="B952" s="25"/>
      <c r="C952" s="124" t="s">
        <v>911</v>
      </c>
      <c r="D952" s="124" t="s">
        <v>128</v>
      </c>
      <c r="E952" s="125" t="s">
        <v>1684</v>
      </c>
      <c r="F952" s="126" t="s">
        <v>1685</v>
      </c>
      <c r="G952" s="127" t="s">
        <v>1514</v>
      </c>
      <c r="H952" s="128">
        <v>50</v>
      </c>
      <c r="I952" s="129">
        <v>5900</v>
      </c>
      <c r="J952" s="129">
        <f>ROUND(I952*H952,2)</f>
        <v>295000</v>
      </c>
      <c r="K952" s="126" t="s">
        <v>132</v>
      </c>
      <c r="L952" s="25"/>
      <c r="M952" s="130" t="s">
        <v>1</v>
      </c>
      <c r="N952" s="131" t="s">
        <v>39</v>
      </c>
      <c r="O952" s="132">
        <v>0</v>
      </c>
      <c r="P952" s="132">
        <f>O952*H952</f>
        <v>0</v>
      </c>
      <c r="Q952" s="132">
        <v>0</v>
      </c>
      <c r="R952" s="132">
        <f>Q952*H952</f>
        <v>0</v>
      </c>
      <c r="S952" s="132">
        <v>0</v>
      </c>
      <c r="T952" s="133">
        <f>S952*H952</f>
        <v>0</v>
      </c>
      <c r="AR952" s="134" t="s">
        <v>133</v>
      </c>
      <c r="AT952" s="134" t="s">
        <v>128</v>
      </c>
      <c r="AU952" s="134" t="s">
        <v>84</v>
      </c>
      <c r="AY952" s="13" t="s">
        <v>125</v>
      </c>
      <c r="BE952" s="135">
        <f>IF(N952="základní",J952,0)</f>
        <v>295000</v>
      </c>
      <c r="BF952" s="135">
        <f>IF(N952="snížená",J952,0)</f>
        <v>0</v>
      </c>
      <c r="BG952" s="135">
        <f>IF(N952="zákl. přenesená",J952,0)</f>
        <v>0</v>
      </c>
      <c r="BH952" s="135">
        <f>IF(N952="sníž. přenesená",J952,0)</f>
        <v>0</v>
      </c>
      <c r="BI952" s="135">
        <f>IF(N952="nulová",J952,0)</f>
        <v>0</v>
      </c>
      <c r="BJ952" s="13" t="s">
        <v>82</v>
      </c>
      <c r="BK952" s="135">
        <f>ROUND(I952*H952,2)</f>
        <v>295000</v>
      </c>
      <c r="BL952" s="13" t="s">
        <v>133</v>
      </c>
      <c r="BM952" s="134" t="s">
        <v>1686</v>
      </c>
    </row>
    <row r="953" spans="2:65" s="1" customFormat="1" ht="28.8">
      <c r="B953" s="25"/>
      <c r="D953" s="136" t="s">
        <v>134</v>
      </c>
      <c r="F953" s="137" t="s">
        <v>1687</v>
      </c>
      <c r="L953" s="25"/>
      <c r="M953" s="138"/>
      <c r="T953" s="49"/>
      <c r="AT953" s="13" t="s">
        <v>134</v>
      </c>
      <c r="AU953" s="13" t="s">
        <v>84</v>
      </c>
    </row>
    <row r="954" spans="2:65" s="1" customFormat="1" ht="16.5" customHeight="1">
      <c r="B954" s="25"/>
      <c r="C954" s="124" t="s">
        <v>1688</v>
      </c>
      <c r="D954" s="124" t="s">
        <v>128</v>
      </c>
      <c r="E954" s="125" t="s">
        <v>1689</v>
      </c>
      <c r="F954" s="126" t="s">
        <v>1690</v>
      </c>
      <c r="G954" s="127" t="s">
        <v>1514</v>
      </c>
      <c r="H954" s="128">
        <v>50</v>
      </c>
      <c r="I954" s="129">
        <v>5740</v>
      </c>
      <c r="J954" s="129">
        <f>ROUND(I954*H954,2)</f>
        <v>287000</v>
      </c>
      <c r="K954" s="126" t="s">
        <v>132</v>
      </c>
      <c r="L954" s="25"/>
      <c r="M954" s="130" t="s">
        <v>1</v>
      </c>
      <c r="N954" s="131" t="s">
        <v>39</v>
      </c>
      <c r="O954" s="132">
        <v>0</v>
      </c>
      <c r="P954" s="132">
        <f>O954*H954</f>
        <v>0</v>
      </c>
      <c r="Q954" s="132">
        <v>0</v>
      </c>
      <c r="R954" s="132">
        <f>Q954*H954</f>
        <v>0</v>
      </c>
      <c r="S954" s="132">
        <v>0</v>
      </c>
      <c r="T954" s="133">
        <f>S954*H954</f>
        <v>0</v>
      </c>
      <c r="AR954" s="134" t="s">
        <v>133</v>
      </c>
      <c r="AT954" s="134" t="s">
        <v>128</v>
      </c>
      <c r="AU954" s="134" t="s">
        <v>84</v>
      </c>
      <c r="AY954" s="13" t="s">
        <v>125</v>
      </c>
      <c r="BE954" s="135">
        <f>IF(N954="základní",J954,0)</f>
        <v>287000</v>
      </c>
      <c r="BF954" s="135">
        <f>IF(N954="snížená",J954,0)</f>
        <v>0</v>
      </c>
      <c r="BG954" s="135">
        <f>IF(N954="zákl. přenesená",J954,0)</f>
        <v>0</v>
      </c>
      <c r="BH954" s="135">
        <f>IF(N954="sníž. přenesená",J954,0)</f>
        <v>0</v>
      </c>
      <c r="BI954" s="135">
        <f>IF(N954="nulová",J954,0)</f>
        <v>0</v>
      </c>
      <c r="BJ954" s="13" t="s">
        <v>82</v>
      </c>
      <c r="BK954" s="135">
        <f>ROUND(I954*H954,2)</f>
        <v>287000</v>
      </c>
      <c r="BL954" s="13" t="s">
        <v>133</v>
      </c>
      <c r="BM954" s="134" t="s">
        <v>1691</v>
      </c>
    </row>
    <row r="955" spans="2:65" s="1" customFormat="1" ht="28.8">
      <c r="B955" s="25"/>
      <c r="D955" s="136" t="s">
        <v>134</v>
      </c>
      <c r="F955" s="137" t="s">
        <v>1692</v>
      </c>
      <c r="L955" s="25"/>
      <c r="M955" s="138"/>
      <c r="T955" s="49"/>
      <c r="AT955" s="13" t="s">
        <v>134</v>
      </c>
      <c r="AU955" s="13" t="s">
        <v>84</v>
      </c>
    </row>
    <row r="956" spans="2:65" s="1" customFormat="1" ht="16.5" customHeight="1">
      <c r="B956" s="25"/>
      <c r="C956" s="124" t="s">
        <v>916</v>
      </c>
      <c r="D956" s="124" t="s">
        <v>128</v>
      </c>
      <c r="E956" s="125" t="s">
        <v>1693</v>
      </c>
      <c r="F956" s="126" t="s">
        <v>1694</v>
      </c>
      <c r="G956" s="127" t="s">
        <v>1514</v>
      </c>
      <c r="H956" s="128">
        <v>25</v>
      </c>
      <c r="I956" s="129">
        <v>3730</v>
      </c>
      <c r="J956" s="129">
        <f>ROUND(I956*H956,2)</f>
        <v>93250</v>
      </c>
      <c r="K956" s="126" t="s">
        <v>132</v>
      </c>
      <c r="L956" s="25"/>
      <c r="M956" s="130" t="s">
        <v>1</v>
      </c>
      <c r="N956" s="131" t="s">
        <v>39</v>
      </c>
      <c r="O956" s="132">
        <v>0</v>
      </c>
      <c r="P956" s="132">
        <f>O956*H956</f>
        <v>0</v>
      </c>
      <c r="Q956" s="132">
        <v>0</v>
      </c>
      <c r="R956" s="132">
        <f>Q956*H956</f>
        <v>0</v>
      </c>
      <c r="S956" s="132">
        <v>0</v>
      </c>
      <c r="T956" s="133">
        <f>S956*H956</f>
        <v>0</v>
      </c>
      <c r="AR956" s="134" t="s">
        <v>133</v>
      </c>
      <c r="AT956" s="134" t="s">
        <v>128</v>
      </c>
      <c r="AU956" s="134" t="s">
        <v>84</v>
      </c>
      <c r="AY956" s="13" t="s">
        <v>125</v>
      </c>
      <c r="BE956" s="135">
        <f>IF(N956="základní",J956,0)</f>
        <v>93250</v>
      </c>
      <c r="BF956" s="135">
        <f>IF(N956="snížená",J956,0)</f>
        <v>0</v>
      </c>
      <c r="BG956" s="135">
        <f>IF(N956="zákl. přenesená",J956,0)</f>
        <v>0</v>
      </c>
      <c r="BH956" s="135">
        <f>IF(N956="sníž. přenesená",J956,0)</f>
        <v>0</v>
      </c>
      <c r="BI956" s="135">
        <f>IF(N956="nulová",J956,0)</f>
        <v>0</v>
      </c>
      <c r="BJ956" s="13" t="s">
        <v>82</v>
      </c>
      <c r="BK956" s="135">
        <f>ROUND(I956*H956,2)</f>
        <v>93250</v>
      </c>
      <c r="BL956" s="13" t="s">
        <v>133</v>
      </c>
      <c r="BM956" s="134" t="s">
        <v>1695</v>
      </c>
    </row>
    <row r="957" spans="2:65" s="1" customFormat="1" ht="28.8">
      <c r="B957" s="25"/>
      <c r="D957" s="136" t="s">
        <v>134</v>
      </c>
      <c r="F957" s="137" t="s">
        <v>1696</v>
      </c>
      <c r="L957" s="25"/>
      <c r="M957" s="138"/>
      <c r="T957" s="49"/>
      <c r="AT957" s="13" t="s">
        <v>134</v>
      </c>
      <c r="AU957" s="13" t="s">
        <v>84</v>
      </c>
    </row>
    <row r="958" spans="2:65" s="1" customFormat="1" ht="16.5" customHeight="1">
      <c r="B958" s="25"/>
      <c r="C958" s="124" t="s">
        <v>1697</v>
      </c>
      <c r="D958" s="124" t="s">
        <v>128</v>
      </c>
      <c r="E958" s="125" t="s">
        <v>1698</v>
      </c>
      <c r="F958" s="126" t="s">
        <v>1699</v>
      </c>
      <c r="G958" s="127" t="s">
        <v>1514</v>
      </c>
      <c r="H958" s="128">
        <v>25</v>
      </c>
      <c r="I958" s="129">
        <v>3730</v>
      </c>
      <c r="J958" s="129">
        <f>ROUND(I958*H958,2)</f>
        <v>93250</v>
      </c>
      <c r="K958" s="126" t="s">
        <v>132</v>
      </c>
      <c r="L958" s="25"/>
      <c r="M958" s="130" t="s">
        <v>1</v>
      </c>
      <c r="N958" s="131" t="s">
        <v>39</v>
      </c>
      <c r="O958" s="132">
        <v>0</v>
      </c>
      <c r="P958" s="132">
        <f>O958*H958</f>
        <v>0</v>
      </c>
      <c r="Q958" s="132">
        <v>0</v>
      </c>
      <c r="R958" s="132">
        <f>Q958*H958</f>
        <v>0</v>
      </c>
      <c r="S958" s="132">
        <v>0</v>
      </c>
      <c r="T958" s="133">
        <f>S958*H958</f>
        <v>0</v>
      </c>
      <c r="AR958" s="134" t="s">
        <v>133</v>
      </c>
      <c r="AT958" s="134" t="s">
        <v>128</v>
      </c>
      <c r="AU958" s="134" t="s">
        <v>84</v>
      </c>
      <c r="AY958" s="13" t="s">
        <v>125</v>
      </c>
      <c r="BE958" s="135">
        <f>IF(N958="základní",J958,0)</f>
        <v>93250</v>
      </c>
      <c r="BF958" s="135">
        <f>IF(N958="snížená",J958,0)</f>
        <v>0</v>
      </c>
      <c r="BG958" s="135">
        <f>IF(N958="zákl. přenesená",J958,0)</f>
        <v>0</v>
      </c>
      <c r="BH958" s="135">
        <f>IF(N958="sníž. přenesená",J958,0)</f>
        <v>0</v>
      </c>
      <c r="BI958" s="135">
        <f>IF(N958="nulová",J958,0)</f>
        <v>0</v>
      </c>
      <c r="BJ958" s="13" t="s">
        <v>82</v>
      </c>
      <c r="BK958" s="135">
        <f>ROUND(I958*H958,2)</f>
        <v>93250</v>
      </c>
      <c r="BL958" s="13" t="s">
        <v>133</v>
      </c>
      <c r="BM958" s="134" t="s">
        <v>1700</v>
      </c>
    </row>
    <row r="959" spans="2:65" s="1" customFormat="1" ht="28.8">
      <c r="B959" s="25"/>
      <c r="D959" s="136" t="s">
        <v>134</v>
      </c>
      <c r="F959" s="137" t="s">
        <v>1701</v>
      </c>
      <c r="L959" s="25"/>
      <c r="M959" s="138"/>
      <c r="T959" s="49"/>
      <c r="AT959" s="13" t="s">
        <v>134</v>
      </c>
      <c r="AU959" s="13" t="s">
        <v>84</v>
      </c>
    </row>
    <row r="960" spans="2:65" s="1" customFormat="1" ht="16.5" customHeight="1">
      <c r="B960" s="25"/>
      <c r="C960" s="124" t="s">
        <v>920</v>
      </c>
      <c r="D960" s="124" t="s">
        <v>128</v>
      </c>
      <c r="E960" s="125" t="s">
        <v>1702</v>
      </c>
      <c r="F960" s="126" t="s">
        <v>1703</v>
      </c>
      <c r="G960" s="127" t="s">
        <v>1514</v>
      </c>
      <c r="H960" s="128">
        <v>25</v>
      </c>
      <c r="I960" s="129">
        <v>3730</v>
      </c>
      <c r="J960" s="129">
        <f>ROUND(I960*H960,2)</f>
        <v>93250</v>
      </c>
      <c r="K960" s="126" t="s">
        <v>132</v>
      </c>
      <c r="L960" s="25"/>
      <c r="M960" s="130" t="s">
        <v>1</v>
      </c>
      <c r="N960" s="131" t="s">
        <v>39</v>
      </c>
      <c r="O960" s="132">
        <v>0</v>
      </c>
      <c r="P960" s="132">
        <f>O960*H960</f>
        <v>0</v>
      </c>
      <c r="Q960" s="132">
        <v>0</v>
      </c>
      <c r="R960" s="132">
        <f>Q960*H960</f>
        <v>0</v>
      </c>
      <c r="S960" s="132">
        <v>0</v>
      </c>
      <c r="T960" s="133">
        <f>S960*H960</f>
        <v>0</v>
      </c>
      <c r="AR960" s="134" t="s">
        <v>133</v>
      </c>
      <c r="AT960" s="134" t="s">
        <v>128</v>
      </c>
      <c r="AU960" s="134" t="s">
        <v>84</v>
      </c>
      <c r="AY960" s="13" t="s">
        <v>125</v>
      </c>
      <c r="BE960" s="135">
        <f>IF(N960="základní",J960,0)</f>
        <v>93250</v>
      </c>
      <c r="BF960" s="135">
        <f>IF(N960="snížená",J960,0)</f>
        <v>0</v>
      </c>
      <c r="BG960" s="135">
        <f>IF(N960="zákl. přenesená",J960,0)</f>
        <v>0</v>
      </c>
      <c r="BH960" s="135">
        <f>IF(N960="sníž. přenesená",J960,0)</f>
        <v>0</v>
      </c>
      <c r="BI960" s="135">
        <f>IF(N960="nulová",J960,0)</f>
        <v>0</v>
      </c>
      <c r="BJ960" s="13" t="s">
        <v>82</v>
      </c>
      <c r="BK960" s="135">
        <f>ROUND(I960*H960,2)</f>
        <v>93250</v>
      </c>
      <c r="BL960" s="13" t="s">
        <v>133</v>
      </c>
      <c r="BM960" s="134" t="s">
        <v>1704</v>
      </c>
    </row>
    <row r="961" spans="2:65" s="1" customFormat="1" ht="28.8">
      <c r="B961" s="25"/>
      <c r="D961" s="136" t="s">
        <v>134</v>
      </c>
      <c r="F961" s="137" t="s">
        <v>1705</v>
      </c>
      <c r="L961" s="25"/>
      <c r="M961" s="138"/>
      <c r="T961" s="49"/>
      <c r="AT961" s="13" t="s">
        <v>134</v>
      </c>
      <c r="AU961" s="13" t="s">
        <v>84</v>
      </c>
    </row>
    <row r="962" spans="2:65" s="1" customFormat="1" ht="16.5" customHeight="1">
      <c r="B962" s="25"/>
      <c r="C962" s="124" t="s">
        <v>1706</v>
      </c>
      <c r="D962" s="124" t="s">
        <v>128</v>
      </c>
      <c r="E962" s="125" t="s">
        <v>1707</v>
      </c>
      <c r="F962" s="126" t="s">
        <v>1708</v>
      </c>
      <c r="G962" s="127" t="s">
        <v>431</v>
      </c>
      <c r="H962" s="128">
        <v>2500</v>
      </c>
      <c r="I962" s="129">
        <v>29.6</v>
      </c>
      <c r="J962" s="129">
        <f>ROUND(I962*H962,2)</f>
        <v>74000</v>
      </c>
      <c r="K962" s="126" t="s">
        <v>132</v>
      </c>
      <c r="L962" s="25"/>
      <c r="M962" s="130" t="s">
        <v>1</v>
      </c>
      <c r="N962" s="131" t="s">
        <v>39</v>
      </c>
      <c r="O962" s="132">
        <v>0</v>
      </c>
      <c r="P962" s="132">
        <f>O962*H962</f>
        <v>0</v>
      </c>
      <c r="Q962" s="132">
        <v>0</v>
      </c>
      <c r="R962" s="132">
        <f>Q962*H962</f>
        <v>0</v>
      </c>
      <c r="S962" s="132">
        <v>0</v>
      </c>
      <c r="T962" s="133">
        <f>S962*H962</f>
        <v>0</v>
      </c>
      <c r="AR962" s="134" t="s">
        <v>133</v>
      </c>
      <c r="AT962" s="134" t="s">
        <v>128</v>
      </c>
      <c r="AU962" s="134" t="s">
        <v>84</v>
      </c>
      <c r="AY962" s="13" t="s">
        <v>125</v>
      </c>
      <c r="BE962" s="135">
        <f>IF(N962="základní",J962,0)</f>
        <v>74000</v>
      </c>
      <c r="BF962" s="135">
        <f>IF(N962="snížená",J962,0)</f>
        <v>0</v>
      </c>
      <c r="BG962" s="135">
        <f>IF(N962="zákl. přenesená",J962,0)</f>
        <v>0</v>
      </c>
      <c r="BH962" s="135">
        <f>IF(N962="sníž. přenesená",J962,0)</f>
        <v>0</v>
      </c>
      <c r="BI962" s="135">
        <f>IF(N962="nulová",J962,0)</f>
        <v>0</v>
      </c>
      <c r="BJ962" s="13" t="s">
        <v>82</v>
      </c>
      <c r="BK962" s="135">
        <f>ROUND(I962*H962,2)</f>
        <v>74000</v>
      </c>
      <c r="BL962" s="13" t="s">
        <v>133</v>
      </c>
      <c r="BM962" s="134" t="s">
        <v>1709</v>
      </c>
    </row>
    <row r="963" spans="2:65" s="1" customFormat="1" ht="28.8">
      <c r="B963" s="25"/>
      <c r="D963" s="136" t="s">
        <v>134</v>
      </c>
      <c r="F963" s="137" t="s">
        <v>1710</v>
      </c>
      <c r="L963" s="25"/>
      <c r="M963" s="138"/>
      <c r="T963" s="49"/>
      <c r="AT963" s="13" t="s">
        <v>134</v>
      </c>
      <c r="AU963" s="13" t="s">
        <v>84</v>
      </c>
    </row>
    <row r="964" spans="2:65" s="1" customFormat="1" ht="19.2">
      <c r="B964" s="25"/>
      <c r="D964" s="136" t="s">
        <v>136</v>
      </c>
      <c r="F964" s="139" t="s">
        <v>822</v>
      </c>
      <c r="L964" s="25"/>
      <c r="M964" s="138"/>
      <c r="T964" s="49"/>
      <c r="AT964" s="13" t="s">
        <v>136</v>
      </c>
      <c r="AU964" s="13" t="s">
        <v>84</v>
      </c>
    </row>
    <row r="965" spans="2:65" s="1" customFormat="1" ht="16.5" customHeight="1">
      <c r="B965" s="25"/>
      <c r="C965" s="124" t="s">
        <v>925</v>
      </c>
      <c r="D965" s="124" t="s">
        <v>128</v>
      </c>
      <c r="E965" s="125" t="s">
        <v>1711</v>
      </c>
      <c r="F965" s="126" t="s">
        <v>1712</v>
      </c>
      <c r="G965" s="127" t="s">
        <v>431</v>
      </c>
      <c r="H965" s="128">
        <v>2500</v>
      </c>
      <c r="I965" s="129">
        <v>33.4</v>
      </c>
      <c r="J965" s="129">
        <f>ROUND(I965*H965,2)</f>
        <v>83500</v>
      </c>
      <c r="K965" s="126" t="s">
        <v>132</v>
      </c>
      <c r="L965" s="25"/>
      <c r="M965" s="130" t="s">
        <v>1</v>
      </c>
      <c r="N965" s="131" t="s">
        <v>39</v>
      </c>
      <c r="O965" s="132">
        <v>0</v>
      </c>
      <c r="P965" s="132">
        <f>O965*H965</f>
        <v>0</v>
      </c>
      <c r="Q965" s="132">
        <v>0</v>
      </c>
      <c r="R965" s="132">
        <f>Q965*H965</f>
        <v>0</v>
      </c>
      <c r="S965" s="132">
        <v>0</v>
      </c>
      <c r="T965" s="133">
        <f>S965*H965</f>
        <v>0</v>
      </c>
      <c r="AR965" s="134" t="s">
        <v>133</v>
      </c>
      <c r="AT965" s="134" t="s">
        <v>128</v>
      </c>
      <c r="AU965" s="134" t="s">
        <v>84</v>
      </c>
      <c r="AY965" s="13" t="s">
        <v>125</v>
      </c>
      <c r="BE965" s="135">
        <f>IF(N965="základní",J965,0)</f>
        <v>83500</v>
      </c>
      <c r="BF965" s="135">
        <f>IF(N965="snížená",J965,0)</f>
        <v>0</v>
      </c>
      <c r="BG965" s="135">
        <f>IF(N965="zákl. přenesená",J965,0)</f>
        <v>0</v>
      </c>
      <c r="BH965" s="135">
        <f>IF(N965="sníž. přenesená",J965,0)</f>
        <v>0</v>
      </c>
      <c r="BI965" s="135">
        <f>IF(N965="nulová",J965,0)</f>
        <v>0</v>
      </c>
      <c r="BJ965" s="13" t="s">
        <v>82</v>
      </c>
      <c r="BK965" s="135">
        <f>ROUND(I965*H965,2)</f>
        <v>83500</v>
      </c>
      <c r="BL965" s="13" t="s">
        <v>133</v>
      </c>
      <c r="BM965" s="134" t="s">
        <v>1713</v>
      </c>
    </row>
    <row r="966" spans="2:65" s="1" customFormat="1" ht="28.8">
      <c r="B966" s="25"/>
      <c r="D966" s="136" t="s">
        <v>134</v>
      </c>
      <c r="F966" s="137" t="s">
        <v>1714</v>
      </c>
      <c r="L966" s="25"/>
      <c r="M966" s="138"/>
      <c r="T966" s="49"/>
      <c r="AT966" s="13" t="s">
        <v>134</v>
      </c>
      <c r="AU966" s="13" t="s">
        <v>84</v>
      </c>
    </row>
    <row r="967" spans="2:65" s="1" customFormat="1" ht="19.2">
      <c r="B967" s="25"/>
      <c r="D967" s="136" t="s">
        <v>136</v>
      </c>
      <c r="F967" s="139" t="s">
        <v>822</v>
      </c>
      <c r="L967" s="25"/>
      <c r="M967" s="138"/>
      <c r="T967" s="49"/>
      <c r="AT967" s="13" t="s">
        <v>136</v>
      </c>
      <c r="AU967" s="13" t="s">
        <v>84</v>
      </c>
    </row>
    <row r="968" spans="2:65" s="1" customFormat="1" ht="24.15" customHeight="1">
      <c r="B968" s="25"/>
      <c r="C968" s="124" t="s">
        <v>1715</v>
      </c>
      <c r="D968" s="124" t="s">
        <v>128</v>
      </c>
      <c r="E968" s="125" t="s">
        <v>1716</v>
      </c>
      <c r="F968" s="126" t="s">
        <v>1717</v>
      </c>
      <c r="G968" s="127" t="s">
        <v>431</v>
      </c>
      <c r="H968" s="128">
        <v>2500</v>
      </c>
      <c r="I968" s="129">
        <v>35</v>
      </c>
      <c r="J968" s="129">
        <f>ROUND(I968*H968,2)</f>
        <v>87500</v>
      </c>
      <c r="K968" s="126" t="s">
        <v>132</v>
      </c>
      <c r="L968" s="25"/>
      <c r="M968" s="130" t="s">
        <v>1</v>
      </c>
      <c r="N968" s="131" t="s">
        <v>39</v>
      </c>
      <c r="O968" s="132">
        <v>0</v>
      </c>
      <c r="P968" s="132">
        <f>O968*H968</f>
        <v>0</v>
      </c>
      <c r="Q968" s="132">
        <v>0</v>
      </c>
      <c r="R968" s="132">
        <f>Q968*H968</f>
        <v>0</v>
      </c>
      <c r="S968" s="132">
        <v>0</v>
      </c>
      <c r="T968" s="133">
        <f>S968*H968</f>
        <v>0</v>
      </c>
      <c r="AR968" s="134" t="s">
        <v>133</v>
      </c>
      <c r="AT968" s="134" t="s">
        <v>128</v>
      </c>
      <c r="AU968" s="134" t="s">
        <v>84</v>
      </c>
      <c r="AY968" s="13" t="s">
        <v>125</v>
      </c>
      <c r="BE968" s="135">
        <f>IF(N968="základní",J968,0)</f>
        <v>87500</v>
      </c>
      <c r="BF968" s="135">
        <f>IF(N968="snížená",J968,0)</f>
        <v>0</v>
      </c>
      <c r="BG968" s="135">
        <f>IF(N968="zákl. přenesená",J968,0)</f>
        <v>0</v>
      </c>
      <c r="BH968" s="135">
        <f>IF(N968="sníž. přenesená",J968,0)</f>
        <v>0</v>
      </c>
      <c r="BI968" s="135">
        <f>IF(N968="nulová",J968,0)</f>
        <v>0</v>
      </c>
      <c r="BJ968" s="13" t="s">
        <v>82</v>
      </c>
      <c r="BK968" s="135">
        <f>ROUND(I968*H968,2)</f>
        <v>87500</v>
      </c>
      <c r="BL968" s="13" t="s">
        <v>133</v>
      </c>
      <c r="BM968" s="134" t="s">
        <v>1718</v>
      </c>
    </row>
    <row r="969" spans="2:65" s="1" customFormat="1" ht="28.8">
      <c r="B969" s="25"/>
      <c r="D969" s="136" t="s">
        <v>134</v>
      </c>
      <c r="F969" s="137" t="s">
        <v>1719</v>
      </c>
      <c r="L969" s="25"/>
      <c r="M969" s="138"/>
      <c r="T969" s="49"/>
      <c r="AT969" s="13" t="s">
        <v>134</v>
      </c>
      <c r="AU969" s="13" t="s">
        <v>84</v>
      </c>
    </row>
    <row r="970" spans="2:65" s="1" customFormat="1" ht="19.2">
      <c r="B970" s="25"/>
      <c r="D970" s="136" t="s">
        <v>136</v>
      </c>
      <c r="F970" s="139" t="s">
        <v>822</v>
      </c>
      <c r="L970" s="25"/>
      <c r="M970" s="138"/>
      <c r="T970" s="49"/>
      <c r="AT970" s="13" t="s">
        <v>136</v>
      </c>
      <c r="AU970" s="13" t="s">
        <v>84</v>
      </c>
    </row>
    <row r="971" spans="2:65" s="1" customFormat="1" ht="16.5" customHeight="1">
      <c r="B971" s="25"/>
      <c r="C971" s="124" t="s">
        <v>929</v>
      </c>
      <c r="D971" s="124" t="s">
        <v>128</v>
      </c>
      <c r="E971" s="125" t="s">
        <v>1720</v>
      </c>
      <c r="F971" s="126" t="s">
        <v>1721</v>
      </c>
      <c r="G971" s="127" t="s">
        <v>431</v>
      </c>
      <c r="H971" s="128">
        <v>2500</v>
      </c>
      <c r="I971" s="129">
        <v>38.9</v>
      </c>
      <c r="J971" s="129">
        <f>ROUND(I971*H971,2)</f>
        <v>97250</v>
      </c>
      <c r="K971" s="126" t="s">
        <v>132</v>
      </c>
      <c r="L971" s="25"/>
      <c r="M971" s="130" t="s">
        <v>1</v>
      </c>
      <c r="N971" s="131" t="s">
        <v>39</v>
      </c>
      <c r="O971" s="132">
        <v>0</v>
      </c>
      <c r="P971" s="132">
        <f>O971*H971</f>
        <v>0</v>
      </c>
      <c r="Q971" s="132">
        <v>0</v>
      </c>
      <c r="R971" s="132">
        <f>Q971*H971</f>
        <v>0</v>
      </c>
      <c r="S971" s="132">
        <v>0</v>
      </c>
      <c r="T971" s="133">
        <f>S971*H971</f>
        <v>0</v>
      </c>
      <c r="AR971" s="134" t="s">
        <v>133</v>
      </c>
      <c r="AT971" s="134" t="s">
        <v>128</v>
      </c>
      <c r="AU971" s="134" t="s">
        <v>84</v>
      </c>
      <c r="AY971" s="13" t="s">
        <v>125</v>
      </c>
      <c r="BE971" s="135">
        <f>IF(N971="základní",J971,0)</f>
        <v>97250</v>
      </c>
      <c r="BF971" s="135">
        <f>IF(N971="snížená",J971,0)</f>
        <v>0</v>
      </c>
      <c r="BG971" s="135">
        <f>IF(N971="zákl. přenesená",J971,0)</f>
        <v>0</v>
      </c>
      <c r="BH971" s="135">
        <f>IF(N971="sníž. přenesená",J971,0)</f>
        <v>0</v>
      </c>
      <c r="BI971" s="135">
        <f>IF(N971="nulová",J971,0)</f>
        <v>0</v>
      </c>
      <c r="BJ971" s="13" t="s">
        <v>82</v>
      </c>
      <c r="BK971" s="135">
        <f>ROUND(I971*H971,2)</f>
        <v>97250</v>
      </c>
      <c r="BL971" s="13" t="s">
        <v>133</v>
      </c>
      <c r="BM971" s="134" t="s">
        <v>1722</v>
      </c>
    </row>
    <row r="972" spans="2:65" s="1" customFormat="1" ht="28.8">
      <c r="B972" s="25"/>
      <c r="D972" s="136" t="s">
        <v>134</v>
      </c>
      <c r="F972" s="137" t="s">
        <v>1723</v>
      </c>
      <c r="L972" s="25"/>
      <c r="M972" s="138"/>
      <c r="T972" s="49"/>
      <c r="AT972" s="13" t="s">
        <v>134</v>
      </c>
      <c r="AU972" s="13" t="s">
        <v>84</v>
      </c>
    </row>
    <row r="973" spans="2:65" s="1" customFormat="1" ht="19.2">
      <c r="B973" s="25"/>
      <c r="D973" s="136" t="s">
        <v>136</v>
      </c>
      <c r="F973" s="139" t="s">
        <v>822</v>
      </c>
      <c r="L973" s="25"/>
      <c r="M973" s="138"/>
      <c r="T973" s="49"/>
      <c r="AT973" s="13" t="s">
        <v>136</v>
      </c>
      <c r="AU973" s="13" t="s">
        <v>84</v>
      </c>
    </row>
    <row r="974" spans="2:65" s="1" customFormat="1" ht="16.5" customHeight="1">
      <c r="B974" s="25"/>
      <c r="C974" s="124" t="s">
        <v>1724</v>
      </c>
      <c r="D974" s="124" t="s">
        <v>128</v>
      </c>
      <c r="E974" s="125" t="s">
        <v>1725</v>
      </c>
      <c r="F974" s="126" t="s">
        <v>1726</v>
      </c>
      <c r="G974" s="127" t="s">
        <v>431</v>
      </c>
      <c r="H974" s="128">
        <v>2500</v>
      </c>
      <c r="I974" s="129">
        <v>54.4</v>
      </c>
      <c r="J974" s="129">
        <f>ROUND(I974*H974,2)</f>
        <v>136000</v>
      </c>
      <c r="K974" s="126" t="s">
        <v>132</v>
      </c>
      <c r="L974" s="25"/>
      <c r="M974" s="130" t="s">
        <v>1</v>
      </c>
      <c r="N974" s="131" t="s">
        <v>39</v>
      </c>
      <c r="O974" s="132">
        <v>0</v>
      </c>
      <c r="P974" s="132">
        <f>O974*H974</f>
        <v>0</v>
      </c>
      <c r="Q974" s="132">
        <v>0</v>
      </c>
      <c r="R974" s="132">
        <f>Q974*H974</f>
        <v>0</v>
      </c>
      <c r="S974" s="132">
        <v>0</v>
      </c>
      <c r="T974" s="133">
        <f>S974*H974</f>
        <v>0</v>
      </c>
      <c r="AR974" s="134" t="s">
        <v>133</v>
      </c>
      <c r="AT974" s="134" t="s">
        <v>128</v>
      </c>
      <c r="AU974" s="134" t="s">
        <v>84</v>
      </c>
      <c r="AY974" s="13" t="s">
        <v>125</v>
      </c>
      <c r="BE974" s="135">
        <f>IF(N974="základní",J974,0)</f>
        <v>136000</v>
      </c>
      <c r="BF974" s="135">
        <f>IF(N974="snížená",J974,0)</f>
        <v>0</v>
      </c>
      <c r="BG974" s="135">
        <f>IF(N974="zákl. přenesená",J974,0)</f>
        <v>0</v>
      </c>
      <c r="BH974" s="135">
        <f>IF(N974="sníž. přenesená",J974,0)</f>
        <v>0</v>
      </c>
      <c r="BI974" s="135">
        <f>IF(N974="nulová",J974,0)</f>
        <v>0</v>
      </c>
      <c r="BJ974" s="13" t="s">
        <v>82</v>
      </c>
      <c r="BK974" s="135">
        <f>ROUND(I974*H974,2)</f>
        <v>136000</v>
      </c>
      <c r="BL974" s="13" t="s">
        <v>133</v>
      </c>
      <c r="BM974" s="134" t="s">
        <v>1727</v>
      </c>
    </row>
    <row r="975" spans="2:65" s="1" customFormat="1" ht="28.8">
      <c r="B975" s="25"/>
      <c r="D975" s="136" t="s">
        <v>134</v>
      </c>
      <c r="F975" s="137" t="s">
        <v>1728</v>
      </c>
      <c r="L975" s="25"/>
      <c r="M975" s="138"/>
      <c r="T975" s="49"/>
      <c r="AT975" s="13" t="s">
        <v>134</v>
      </c>
      <c r="AU975" s="13" t="s">
        <v>84</v>
      </c>
    </row>
    <row r="976" spans="2:65" s="1" customFormat="1" ht="19.2">
      <c r="B976" s="25"/>
      <c r="D976" s="136" t="s">
        <v>136</v>
      </c>
      <c r="F976" s="139" t="s">
        <v>822</v>
      </c>
      <c r="L976" s="25"/>
      <c r="M976" s="138"/>
      <c r="T976" s="49"/>
      <c r="AT976" s="13" t="s">
        <v>136</v>
      </c>
      <c r="AU976" s="13" t="s">
        <v>84</v>
      </c>
    </row>
    <row r="977" spans="2:65" s="1" customFormat="1" ht="16.5" customHeight="1">
      <c r="B977" s="25"/>
      <c r="C977" s="124" t="s">
        <v>934</v>
      </c>
      <c r="D977" s="124" t="s">
        <v>128</v>
      </c>
      <c r="E977" s="125" t="s">
        <v>1729</v>
      </c>
      <c r="F977" s="126" t="s">
        <v>1730</v>
      </c>
      <c r="G977" s="127" t="s">
        <v>431</v>
      </c>
      <c r="H977" s="128">
        <v>1000</v>
      </c>
      <c r="I977" s="129">
        <v>42.8</v>
      </c>
      <c r="J977" s="129">
        <f>ROUND(I977*H977,2)</f>
        <v>42800</v>
      </c>
      <c r="K977" s="126" t="s">
        <v>132</v>
      </c>
      <c r="L977" s="25"/>
      <c r="M977" s="130" t="s">
        <v>1</v>
      </c>
      <c r="N977" s="131" t="s">
        <v>39</v>
      </c>
      <c r="O977" s="132">
        <v>0</v>
      </c>
      <c r="P977" s="132">
        <f>O977*H977</f>
        <v>0</v>
      </c>
      <c r="Q977" s="132">
        <v>0</v>
      </c>
      <c r="R977" s="132">
        <f>Q977*H977</f>
        <v>0</v>
      </c>
      <c r="S977" s="132">
        <v>0</v>
      </c>
      <c r="T977" s="133">
        <f>S977*H977</f>
        <v>0</v>
      </c>
      <c r="AR977" s="134" t="s">
        <v>133</v>
      </c>
      <c r="AT977" s="134" t="s">
        <v>128</v>
      </c>
      <c r="AU977" s="134" t="s">
        <v>84</v>
      </c>
      <c r="AY977" s="13" t="s">
        <v>125</v>
      </c>
      <c r="BE977" s="135">
        <f>IF(N977="základní",J977,0)</f>
        <v>42800</v>
      </c>
      <c r="BF977" s="135">
        <f>IF(N977="snížená",J977,0)</f>
        <v>0</v>
      </c>
      <c r="BG977" s="135">
        <f>IF(N977="zákl. přenesená",J977,0)</f>
        <v>0</v>
      </c>
      <c r="BH977" s="135">
        <f>IF(N977="sníž. přenesená",J977,0)</f>
        <v>0</v>
      </c>
      <c r="BI977" s="135">
        <f>IF(N977="nulová",J977,0)</f>
        <v>0</v>
      </c>
      <c r="BJ977" s="13" t="s">
        <v>82</v>
      </c>
      <c r="BK977" s="135">
        <f>ROUND(I977*H977,2)</f>
        <v>42800</v>
      </c>
      <c r="BL977" s="13" t="s">
        <v>133</v>
      </c>
      <c r="BM977" s="134" t="s">
        <v>1731</v>
      </c>
    </row>
    <row r="978" spans="2:65" s="1" customFormat="1" ht="19.2">
      <c r="B978" s="25"/>
      <c r="D978" s="136" t="s">
        <v>134</v>
      </c>
      <c r="F978" s="137" t="s">
        <v>1732</v>
      </c>
      <c r="L978" s="25"/>
      <c r="M978" s="138"/>
      <c r="T978" s="49"/>
      <c r="AT978" s="13" t="s">
        <v>134</v>
      </c>
      <c r="AU978" s="13" t="s">
        <v>84</v>
      </c>
    </row>
    <row r="979" spans="2:65" s="1" customFormat="1" ht="19.2">
      <c r="B979" s="25"/>
      <c r="D979" s="136" t="s">
        <v>136</v>
      </c>
      <c r="F979" s="139" t="s">
        <v>822</v>
      </c>
      <c r="L979" s="25"/>
      <c r="M979" s="138"/>
      <c r="T979" s="49"/>
      <c r="AT979" s="13" t="s">
        <v>136</v>
      </c>
      <c r="AU979" s="13" t="s">
        <v>84</v>
      </c>
    </row>
    <row r="980" spans="2:65" s="1" customFormat="1" ht="16.5" customHeight="1">
      <c r="B980" s="25"/>
      <c r="C980" s="124" t="s">
        <v>1733</v>
      </c>
      <c r="D980" s="124" t="s">
        <v>128</v>
      </c>
      <c r="E980" s="125" t="s">
        <v>1734</v>
      </c>
      <c r="F980" s="126" t="s">
        <v>1735</v>
      </c>
      <c r="G980" s="127" t="s">
        <v>431</v>
      </c>
      <c r="H980" s="128">
        <v>500</v>
      </c>
      <c r="I980" s="129">
        <v>54.4</v>
      </c>
      <c r="J980" s="129">
        <f>ROUND(I980*H980,2)</f>
        <v>27200</v>
      </c>
      <c r="K980" s="126" t="s">
        <v>132</v>
      </c>
      <c r="L980" s="25"/>
      <c r="M980" s="130" t="s">
        <v>1</v>
      </c>
      <c r="N980" s="131" t="s">
        <v>39</v>
      </c>
      <c r="O980" s="132">
        <v>0</v>
      </c>
      <c r="P980" s="132">
        <f>O980*H980</f>
        <v>0</v>
      </c>
      <c r="Q980" s="132">
        <v>0</v>
      </c>
      <c r="R980" s="132">
        <f>Q980*H980</f>
        <v>0</v>
      </c>
      <c r="S980" s="132">
        <v>0</v>
      </c>
      <c r="T980" s="133">
        <f>S980*H980</f>
        <v>0</v>
      </c>
      <c r="AR980" s="134" t="s">
        <v>133</v>
      </c>
      <c r="AT980" s="134" t="s">
        <v>128</v>
      </c>
      <c r="AU980" s="134" t="s">
        <v>84</v>
      </c>
      <c r="AY980" s="13" t="s">
        <v>125</v>
      </c>
      <c r="BE980" s="135">
        <f>IF(N980="základní",J980,0)</f>
        <v>27200</v>
      </c>
      <c r="BF980" s="135">
        <f>IF(N980="snížená",J980,0)</f>
        <v>0</v>
      </c>
      <c r="BG980" s="135">
        <f>IF(N980="zákl. přenesená",J980,0)</f>
        <v>0</v>
      </c>
      <c r="BH980" s="135">
        <f>IF(N980="sníž. přenesená",J980,0)</f>
        <v>0</v>
      </c>
      <c r="BI980" s="135">
        <f>IF(N980="nulová",J980,0)</f>
        <v>0</v>
      </c>
      <c r="BJ980" s="13" t="s">
        <v>82</v>
      </c>
      <c r="BK980" s="135">
        <f>ROUND(I980*H980,2)</f>
        <v>27200</v>
      </c>
      <c r="BL980" s="13" t="s">
        <v>133</v>
      </c>
      <c r="BM980" s="134" t="s">
        <v>1736</v>
      </c>
    </row>
    <row r="981" spans="2:65" s="1" customFormat="1" ht="28.8">
      <c r="B981" s="25"/>
      <c r="D981" s="136" t="s">
        <v>134</v>
      </c>
      <c r="F981" s="137" t="s">
        <v>1737</v>
      </c>
      <c r="L981" s="25"/>
      <c r="M981" s="138"/>
      <c r="T981" s="49"/>
      <c r="AT981" s="13" t="s">
        <v>134</v>
      </c>
      <c r="AU981" s="13" t="s">
        <v>84</v>
      </c>
    </row>
    <row r="982" spans="2:65" s="1" customFormat="1" ht="19.2">
      <c r="B982" s="25"/>
      <c r="D982" s="136" t="s">
        <v>136</v>
      </c>
      <c r="F982" s="139" t="s">
        <v>444</v>
      </c>
      <c r="L982" s="25"/>
      <c r="M982" s="138"/>
      <c r="T982" s="49"/>
      <c r="AT982" s="13" t="s">
        <v>136</v>
      </c>
      <c r="AU982" s="13" t="s">
        <v>84</v>
      </c>
    </row>
    <row r="983" spans="2:65" s="1" customFormat="1" ht="16.5" customHeight="1">
      <c r="B983" s="25"/>
      <c r="C983" s="124" t="s">
        <v>938</v>
      </c>
      <c r="D983" s="124" t="s">
        <v>128</v>
      </c>
      <c r="E983" s="125" t="s">
        <v>1738</v>
      </c>
      <c r="F983" s="126" t="s">
        <v>1739</v>
      </c>
      <c r="G983" s="127" t="s">
        <v>431</v>
      </c>
      <c r="H983" s="128">
        <v>500</v>
      </c>
      <c r="I983" s="129">
        <v>54.4</v>
      </c>
      <c r="J983" s="129">
        <f>ROUND(I983*H983,2)</f>
        <v>27200</v>
      </c>
      <c r="K983" s="126" t="s">
        <v>132</v>
      </c>
      <c r="L983" s="25"/>
      <c r="M983" s="130" t="s">
        <v>1</v>
      </c>
      <c r="N983" s="131" t="s">
        <v>39</v>
      </c>
      <c r="O983" s="132">
        <v>0</v>
      </c>
      <c r="P983" s="132">
        <f>O983*H983</f>
        <v>0</v>
      </c>
      <c r="Q983" s="132">
        <v>0</v>
      </c>
      <c r="R983" s="132">
        <f>Q983*H983</f>
        <v>0</v>
      </c>
      <c r="S983" s="132">
        <v>0</v>
      </c>
      <c r="T983" s="133">
        <f>S983*H983</f>
        <v>0</v>
      </c>
      <c r="AR983" s="134" t="s">
        <v>133</v>
      </c>
      <c r="AT983" s="134" t="s">
        <v>128</v>
      </c>
      <c r="AU983" s="134" t="s">
        <v>84</v>
      </c>
      <c r="AY983" s="13" t="s">
        <v>125</v>
      </c>
      <c r="BE983" s="135">
        <f>IF(N983="základní",J983,0)</f>
        <v>27200</v>
      </c>
      <c r="BF983" s="135">
        <f>IF(N983="snížená",J983,0)</f>
        <v>0</v>
      </c>
      <c r="BG983" s="135">
        <f>IF(N983="zákl. přenesená",J983,0)</f>
        <v>0</v>
      </c>
      <c r="BH983" s="135">
        <f>IF(N983="sníž. přenesená",J983,0)</f>
        <v>0</v>
      </c>
      <c r="BI983" s="135">
        <f>IF(N983="nulová",J983,0)</f>
        <v>0</v>
      </c>
      <c r="BJ983" s="13" t="s">
        <v>82</v>
      </c>
      <c r="BK983" s="135">
        <f>ROUND(I983*H983,2)</f>
        <v>27200</v>
      </c>
      <c r="BL983" s="13" t="s">
        <v>133</v>
      </c>
      <c r="BM983" s="134" t="s">
        <v>1740</v>
      </c>
    </row>
    <row r="984" spans="2:65" s="1" customFormat="1" ht="28.8">
      <c r="B984" s="25"/>
      <c r="D984" s="136" t="s">
        <v>134</v>
      </c>
      <c r="F984" s="137" t="s">
        <v>1741</v>
      </c>
      <c r="L984" s="25"/>
      <c r="M984" s="138"/>
      <c r="T984" s="49"/>
      <c r="AT984" s="13" t="s">
        <v>134</v>
      </c>
      <c r="AU984" s="13" t="s">
        <v>84</v>
      </c>
    </row>
    <row r="985" spans="2:65" s="1" customFormat="1" ht="19.2">
      <c r="B985" s="25"/>
      <c r="D985" s="136" t="s">
        <v>136</v>
      </c>
      <c r="F985" s="139" t="s">
        <v>444</v>
      </c>
      <c r="L985" s="25"/>
      <c r="M985" s="138"/>
      <c r="T985" s="49"/>
      <c r="AT985" s="13" t="s">
        <v>136</v>
      </c>
      <c r="AU985" s="13" t="s">
        <v>84</v>
      </c>
    </row>
    <row r="986" spans="2:65" s="1" customFormat="1" ht="16.5" customHeight="1">
      <c r="B986" s="25"/>
      <c r="C986" s="124" t="s">
        <v>1742</v>
      </c>
      <c r="D986" s="124" t="s">
        <v>128</v>
      </c>
      <c r="E986" s="125" t="s">
        <v>1743</v>
      </c>
      <c r="F986" s="126" t="s">
        <v>1744</v>
      </c>
      <c r="G986" s="127" t="s">
        <v>431</v>
      </c>
      <c r="H986" s="128">
        <v>500</v>
      </c>
      <c r="I986" s="129">
        <v>62.9</v>
      </c>
      <c r="J986" s="129">
        <f>ROUND(I986*H986,2)</f>
        <v>31450</v>
      </c>
      <c r="K986" s="126" t="s">
        <v>132</v>
      </c>
      <c r="L986" s="25"/>
      <c r="M986" s="130" t="s">
        <v>1</v>
      </c>
      <c r="N986" s="131" t="s">
        <v>39</v>
      </c>
      <c r="O986" s="132">
        <v>0</v>
      </c>
      <c r="P986" s="132">
        <f>O986*H986</f>
        <v>0</v>
      </c>
      <c r="Q986" s="132">
        <v>0</v>
      </c>
      <c r="R986" s="132">
        <f>Q986*H986</f>
        <v>0</v>
      </c>
      <c r="S986" s="132">
        <v>0</v>
      </c>
      <c r="T986" s="133">
        <f>S986*H986</f>
        <v>0</v>
      </c>
      <c r="AR986" s="134" t="s">
        <v>133</v>
      </c>
      <c r="AT986" s="134" t="s">
        <v>128</v>
      </c>
      <c r="AU986" s="134" t="s">
        <v>84</v>
      </c>
      <c r="AY986" s="13" t="s">
        <v>125</v>
      </c>
      <c r="BE986" s="135">
        <f>IF(N986="základní",J986,0)</f>
        <v>31450</v>
      </c>
      <c r="BF986" s="135">
        <f>IF(N986="snížená",J986,0)</f>
        <v>0</v>
      </c>
      <c r="BG986" s="135">
        <f>IF(N986="zákl. přenesená",J986,0)</f>
        <v>0</v>
      </c>
      <c r="BH986" s="135">
        <f>IF(N986="sníž. přenesená",J986,0)</f>
        <v>0</v>
      </c>
      <c r="BI986" s="135">
        <f>IF(N986="nulová",J986,0)</f>
        <v>0</v>
      </c>
      <c r="BJ986" s="13" t="s">
        <v>82</v>
      </c>
      <c r="BK986" s="135">
        <f>ROUND(I986*H986,2)</f>
        <v>31450</v>
      </c>
      <c r="BL986" s="13" t="s">
        <v>133</v>
      </c>
      <c r="BM986" s="134" t="s">
        <v>1745</v>
      </c>
    </row>
    <row r="987" spans="2:65" s="1" customFormat="1" ht="28.8">
      <c r="B987" s="25"/>
      <c r="D987" s="136" t="s">
        <v>134</v>
      </c>
      <c r="F987" s="137" t="s">
        <v>1746</v>
      </c>
      <c r="L987" s="25"/>
      <c r="M987" s="138"/>
      <c r="T987" s="49"/>
      <c r="AT987" s="13" t="s">
        <v>134</v>
      </c>
      <c r="AU987" s="13" t="s">
        <v>84</v>
      </c>
    </row>
    <row r="988" spans="2:65" s="1" customFormat="1" ht="19.2">
      <c r="B988" s="25"/>
      <c r="D988" s="136" t="s">
        <v>136</v>
      </c>
      <c r="F988" s="139" t="s">
        <v>444</v>
      </c>
      <c r="L988" s="25"/>
      <c r="M988" s="138"/>
      <c r="T988" s="49"/>
      <c r="AT988" s="13" t="s">
        <v>136</v>
      </c>
      <c r="AU988" s="13" t="s">
        <v>84</v>
      </c>
    </row>
    <row r="989" spans="2:65" s="1" customFormat="1" ht="16.5" customHeight="1">
      <c r="B989" s="25"/>
      <c r="C989" s="124" t="s">
        <v>943</v>
      </c>
      <c r="D989" s="124" t="s">
        <v>128</v>
      </c>
      <c r="E989" s="125" t="s">
        <v>1747</v>
      </c>
      <c r="F989" s="126" t="s">
        <v>1748</v>
      </c>
      <c r="G989" s="127" t="s">
        <v>431</v>
      </c>
      <c r="H989" s="128">
        <v>500</v>
      </c>
      <c r="I989" s="129">
        <v>69.8</v>
      </c>
      <c r="J989" s="129">
        <f>ROUND(I989*H989,2)</f>
        <v>34900</v>
      </c>
      <c r="K989" s="126" t="s">
        <v>132</v>
      </c>
      <c r="L989" s="25"/>
      <c r="M989" s="130" t="s">
        <v>1</v>
      </c>
      <c r="N989" s="131" t="s">
        <v>39</v>
      </c>
      <c r="O989" s="132">
        <v>0</v>
      </c>
      <c r="P989" s="132">
        <f>O989*H989</f>
        <v>0</v>
      </c>
      <c r="Q989" s="132">
        <v>0</v>
      </c>
      <c r="R989" s="132">
        <f>Q989*H989</f>
        <v>0</v>
      </c>
      <c r="S989" s="132">
        <v>0</v>
      </c>
      <c r="T989" s="133">
        <f>S989*H989</f>
        <v>0</v>
      </c>
      <c r="AR989" s="134" t="s">
        <v>133</v>
      </c>
      <c r="AT989" s="134" t="s">
        <v>128</v>
      </c>
      <c r="AU989" s="134" t="s">
        <v>84</v>
      </c>
      <c r="AY989" s="13" t="s">
        <v>125</v>
      </c>
      <c r="BE989" s="135">
        <f>IF(N989="základní",J989,0)</f>
        <v>34900</v>
      </c>
      <c r="BF989" s="135">
        <f>IF(N989="snížená",J989,0)</f>
        <v>0</v>
      </c>
      <c r="BG989" s="135">
        <f>IF(N989="zákl. přenesená",J989,0)</f>
        <v>0</v>
      </c>
      <c r="BH989" s="135">
        <f>IF(N989="sníž. přenesená",J989,0)</f>
        <v>0</v>
      </c>
      <c r="BI989" s="135">
        <f>IF(N989="nulová",J989,0)</f>
        <v>0</v>
      </c>
      <c r="BJ989" s="13" t="s">
        <v>82</v>
      </c>
      <c r="BK989" s="135">
        <f>ROUND(I989*H989,2)</f>
        <v>34900</v>
      </c>
      <c r="BL989" s="13" t="s">
        <v>133</v>
      </c>
      <c r="BM989" s="134" t="s">
        <v>1749</v>
      </c>
    </row>
    <row r="990" spans="2:65" s="1" customFormat="1" ht="28.8">
      <c r="B990" s="25"/>
      <c r="D990" s="136" t="s">
        <v>134</v>
      </c>
      <c r="F990" s="137" t="s">
        <v>1750</v>
      </c>
      <c r="L990" s="25"/>
      <c r="M990" s="138"/>
      <c r="T990" s="49"/>
      <c r="AT990" s="13" t="s">
        <v>134</v>
      </c>
      <c r="AU990" s="13" t="s">
        <v>84</v>
      </c>
    </row>
    <row r="991" spans="2:65" s="1" customFormat="1" ht="19.2">
      <c r="B991" s="25"/>
      <c r="D991" s="136" t="s">
        <v>136</v>
      </c>
      <c r="F991" s="139" t="s">
        <v>444</v>
      </c>
      <c r="L991" s="25"/>
      <c r="M991" s="138"/>
      <c r="T991" s="49"/>
      <c r="AT991" s="13" t="s">
        <v>136</v>
      </c>
      <c r="AU991" s="13" t="s">
        <v>84</v>
      </c>
    </row>
    <row r="992" spans="2:65" s="1" customFormat="1" ht="16.5" customHeight="1">
      <c r="B992" s="25"/>
      <c r="C992" s="124" t="s">
        <v>1751</v>
      </c>
      <c r="D992" s="124" t="s">
        <v>128</v>
      </c>
      <c r="E992" s="125" t="s">
        <v>1752</v>
      </c>
      <c r="F992" s="126" t="s">
        <v>1753</v>
      </c>
      <c r="G992" s="127" t="s">
        <v>431</v>
      </c>
      <c r="H992" s="128">
        <v>100</v>
      </c>
      <c r="I992" s="129">
        <v>272</v>
      </c>
      <c r="J992" s="129">
        <f>ROUND(I992*H992,2)</f>
        <v>27200</v>
      </c>
      <c r="K992" s="126" t="s">
        <v>132</v>
      </c>
      <c r="L992" s="25"/>
      <c r="M992" s="130" t="s">
        <v>1</v>
      </c>
      <c r="N992" s="131" t="s">
        <v>39</v>
      </c>
      <c r="O992" s="132">
        <v>0</v>
      </c>
      <c r="P992" s="132">
        <f>O992*H992</f>
        <v>0</v>
      </c>
      <c r="Q992" s="132">
        <v>0</v>
      </c>
      <c r="R992" s="132">
        <f>Q992*H992</f>
        <v>0</v>
      </c>
      <c r="S992" s="132">
        <v>0</v>
      </c>
      <c r="T992" s="133">
        <f>S992*H992</f>
        <v>0</v>
      </c>
      <c r="AR992" s="134" t="s">
        <v>133</v>
      </c>
      <c r="AT992" s="134" t="s">
        <v>128</v>
      </c>
      <c r="AU992" s="134" t="s">
        <v>84</v>
      </c>
      <c r="AY992" s="13" t="s">
        <v>125</v>
      </c>
      <c r="BE992" s="135">
        <f>IF(N992="základní",J992,0)</f>
        <v>27200</v>
      </c>
      <c r="BF992" s="135">
        <f>IF(N992="snížená",J992,0)</f>
        <v>0</v>
      </c>
      <c r="BG992" s="135">
        <f>IF(N992="zákl. přenesená",J992,0)</f>
        <v>0</v>
      </c>
      <c r="BH992" s="135">
        <f>IF(N992="sníž. přenesená",J992,0)</f>
        <v>0</v>
      </c>
      <c r="BI992" s="135">
        <f>IF(N992="nulová",J992,0)</f>
        <v>0</v>
      </c>
      <c r="BJ992" s="13" t="s">
        <v>82</v>
      </c>
      <c r="BK992" s="135">
        <f>ROUND(I992*H992,2)</f>
        <v>27200</v>
      </c>
      <c r="BL992" s="13" t="s">
        <v>133</v>
      </c>
      <c r="BM992" s="134" t="s">
        <v>1754</v>
      </c>
    </row>
    <row r="993" spans="2:65" s="1" customFormat="1" ht="19.2">
      <c r="B993" s="25"/>
      <c r="D993" s="136" t="s">
        <v>134</v>
      </c>
      <c r="F993" s="137" t="s">
        <v>1755</v>
      </c>
      <c r="L993" s="25"/>
      <c r="M993" s="138"/>
      <c r="T993" s="49"/>
      <c r="AT993" s="13" t="s">
        <v>134</v>
      </c>
      <c r="AU993" s="13" t="s">
        <v>84</v>
      </c>
    </row>
    <row r="994" spans="2:65" s="1" customFormat="1" ht="19.2">
      <c r="B994" s="25"/>
      <c r="D994" s="136" t="s">
        <v>136</v>
      </c>
      <c r="F994" s="139" t="s">
        <v>822</v>
      </c>
      <c r="L994" s="25"/>
      <c r="M994" s="138"/>
      <c r="T994" s="49"/>
      <c r="AT994" s="13" t="s">
        <v>136</v>
      </c>
      <c r="AU994" s="13" t="s">
        <v>84</v>
      </c>
    </row>
    <row r="995" spans="2:65" s="1" customFormat="1" ht="16.5" customHeight="1">
      <c r="B995" s="25"/>
      <c r="C995" s="124" t="s">
        <v>947</v>
      </c>
      <c r="D995" s="124" t="s">
        <v>128</v>
      </c>
      <c r="E995" s="125" t="s">
        <v>1756</v>
      </c>
      <c r="F995" s="126" t="s">
        <v>1757</v>
      </c>
      <c r="G995" s="127" t="s">
        <v>431</v>
      </c>
      <c r="H995" s="128">
        <v>100</v>
      </c>
      <c r="I995" s="129">
        <v>272</v>
      </c>
      <c r="J995" s="129">
        <f>ROUND(I995*H995,2)</f>
        <v>27200</v>
      </c>
      <c r="K995" s="126" t="s">
        <v>132</v>
      </c>
      <c r="L995" s="25"/>
      <c r="M995" s="130" t="s">
        <v>1</v>
      </c>
      <c r="N995" s="131" t="s">
        <v>39</v>
      </c>
      <c r="O995" s="132">
        <v>0</v>
      </c>
      <c r="P995" s="132">
        <f>O995*H995</f>
        <v>0</v>
      </c>
      <c r="Q995" s="132">
        <v>0</v>
      </c>
      <c r="R995" s="132">
        <f>Q995*H995</f>
        <v>0</v>
      </c>
      <c r="S995" s="132">
        <v>0</v>
      </c>
      <c r="T995" s="133">
        <f>S995*H995</f>
        <v>0</v>
      </c>
      <c r="AR995" s="134" t="s">
        <v>133</v>
      </c>
      <c r="AT995" s="134" t="s">
        <v>128</v>
      </c>
      <c r="AU995" s="134" t="s">
        <v>84</v>
      </c>
      <c r="AY995" s="13" t="s">
        <v>125</v>
      </c>
      <c r="BE995" s="135">
        <f>IF(N995="základní",J995,0)</f>
        <v>27200</v>
      </c>
      <c r="BF995" s="135">
        <f>IF(N995="snížená",J995,0)</f>
        <v>0</v>
      </c>
      <c r="BG995" s="135">
        <f>IF(N995="zákl. přenesená",J995,0)</f>
        <v>0</v>
      </c>
      <c r="BH995" s="135">
        <f>IF(N995="sníž. přenesená",J995,0)</f>
        <v>0</v>
      </c>
      <c r="BI995" s="135">
        <f>IF(N995="nulová",J995,0)</f>
        <v>0</v>
      </c>
      <c r="BJ995" s="13" t="s">
        <v>82</v>
      </c>
      <c r="BK995" s="135">
        <f>ROUND(I995*H995,2)</f>
        <v>27200</v>
      </c>
      <c r="BL995" s="13" t="s">
        <v>133</v>
      </c>
      <c r="BM995" s="134" t="s">
        <v>1758</v>
      </c>
    </row>
    <row r="996" spans="2:65" s="1" customFormat="1" ht="19.2">
      <c r="B996" s="25"/>
      <c r="D996" s="136" t="s">
        <v>134</v>
      </c>
      <c r="F996" s="137" t="s">
        <v>1759</v>
      </c>
      <c r="L996" s="25"/>
      <c r="M996" s="138"/>
      <c r="T996" s="49"/>
      <c r="AT996" s="13" t="s">
        <v>134</v>
      </c>
      <c r="AU996" s="13" t="s">
        <v>84</v>
      </c>
    </row>
    <row r="997" spans="2:65" s="1" customFormat="1" ht="19.2">
      <c r="B997" s="25"/>
      <c r="D997" s="136" t="s">
        <v>136</v>
      </c>
      <c r="F997" s="139" t="s">
        <v>822</v>
      </c>
      <c r="L997" s="25"/>
      <c r="M997" s="138"/>
      <c r="T997" s="49"/>
      <c r="AT997" s="13" t="s">
        <v>136</v>
      </c>
      <c r="AU997" s="13" t="s">
        <v>84</v>
      </c>
    </row>
    <row r="998" spans="2:65" s="1" customFormat="1" ht="16.5" customHeight="1">
      <c r="B998" s="25"/>
      <c r="C998" s="124" t="s">
        <v>1760</v>
      </c>
      <c r="D998" s="124" t="s">
        <v>128</v>
      </c>
      <c r="E998" s="125" t="s">
        <v>1761</v>
      </c>
      <c r="F998" s="126" t="s">
        <v>1762</v>
      </c>
      <c r="G998" s="127" t="s">
        <v>431</v>
      </c>
      <c r="H998" s="128">
        <v>100</v>
      </c>
      <c r="I998" s="129">
        <v>251</v>
      </c>
      <c r="J998" s="129">
        <f>ROUND(I998*H998,2)</f>
        <v>25100</v>
      </c>
      <c r="K998" s="126" t="s">
        <v>132</v>
      </c>
      <c r="L998" s="25"/>
      <c r="M998" s="130" t="s">
        <v>1</v>
      </c>
      <c r="N998" s="131" t="s">
        <v>39</v>
      </c>
      <c r="O998" s="132">
        <v>0</v>
      </c>
      <c r="P998" s="132">
        <f>O998*H998</f>
        <v>0</v>
      </c>
      <c r="Q998" s="132">
        <v>0</v>
      </c>
      <c r="R998" s="132">
        <f>Q998*H998</f>
        <v>0</v>
      </c>
      <c r="S998" s="132">
        <v>0</v>
      </c>
      <c r="T998" s="133">
        <f>S998*H998</f>
        <v>0</v>
      </c>
      <c r="AR998" s="134" t="s">
        <v>133</v>
      </c>
      <c r="AT998" s="134" t="s">
        <v>128</v>
      </c>
      <c r="AU998" s="134" t="s">
        <v>84</v>
      </c>
      <c r="AY998" s="13" t="s">
        <v>125</v>
      </c>
      <c r="BE998" s="135">
        <f>IF(N998="základní",J998,0)</f>
        <v>25100</v>
      </c>
      <c r="BF998" s="135">
        <f>IF(N998="snížená",J998,0)</f>
        <v>0</v>
      </c>
      <c r="BG998" s="135">
        <f>IF(N998="zákl. přenesená",J998,0)</f>
        <v>0</v>
      </c>
      <c r="BH998" s="135">
        <f>IF(N998="sníž. přenesená",J998,0)</f>
        <v>0</v>
      </c>
      <c r="BI998" s="135">
        <f>IF(N998="nulová",J998,0)</f>
        <v>0</v>
      </c>
      <c r="BJ998" s="13" t="s">
        <v>82</v>
      </c>
      <c r="BK998" s="135">
        <f>ROUND(I998*H998,2)</f>
        <v>25100</v>
      </c>
      <c r="BL998" s="13" t="s">
        <v>133</v>
      </c>
      <c r="BM998" s="134" t="s">
        <v>1763</v>
      </c>
    </row>
    <row r="999" spans="2:65" s="1" customFormat="1" ht="28.8">
      <c r="B999" s="25"/>
      <c r="D999" s="136" t="s">
        <v>134</v>
      </c>
      <c r="F999" s="137" t="s">
        <v>1764</v>
      </c>
      <c r="L999" s="25"/>
      <c r="M999" s="138"/>
      <c r="T999" s="49"/>
      <c r="AT999" s="13" t="s">
        <v>134</v>
      </c>
      <c r="AU999" s="13" t="s">
        <v>84</v>
      </c>
    </row>
    <row r="1000" spans="2:65" s="1" customFormat="1" ht="19.2">
      <c r="B1000" s="25"/>
      <c r="D1000" s="136" t="s">
        <v>136</v>
      </c>
      <c r="F1000" s="139" t="s">
        <v>822</v>
      </c>
      <c r="L1000" s="25"/>
      <c r="M1000" s="138"/>
      <c r="T1000" s="49"/>
      <c r="AT1000" s="13" t="s">
        <v>136</v>
      </c>
      <c r="AU1000" s="13" t="s">
        <v>84</v>
      </c>
    </row>
    <row r="1001" spans="2:65" s="1" customFormat="1" ht="16.5" customHeight="1">
      <c r="B1001" s="25"/>
      <c r="C1001" s="124" t="s">
        <v>952</v>
      </c>
      <c r="D1001" s="124" t="s">
        <v>128</v>
      </c>
      <c r="E1001" s="125" t="s">
        <v>1765</v>
      </c>
      <c r="F1001" s="126" t="s">
        <v>1766</v>
      </c>
      <c r="G1001" s="127" t="s">
        <v>431</v>
      </c>
      <c r="H1001" s="128">
        <v>100</v>
      </c>
      <c r="I1001" s="129">
        <v>230</v>
      </c>
      <c r="J1001" s="129">
        <f>ROUND(I1001*H1001,2)</f>
        <v>23000</v>
      </c>
      <c r="K1001" s="126" t="s">
        <v>132</v>
      </c>
      <c r="L1001" s="25"/>
      <c r="M1001" s="130" t="s">
        <v>1</v>
      </c>
      <c r="N1001" s="131" t="s">
        <v>39</v>
      </c>
      <c r="O1001" s="132">
        <v>0</v>
      </c>
      <c r="P1001" s="132">
        <f>O1001*H1001</f>
        <v>0</v>
      </c>
      <c r="Q1001" s="132">
        <v>0</v>
      </c>
      <c r="R1001" s="132">
        <f>Q1001*H1001</f>
        <v>0</v>
      </c>
      <c r="S1001" s="132">
        <v>0</v>
      </c>
      <c r="T1001" s="133">
        <f>S1001*H1001</f>
        <v>0</v>
      </c>
      <c r="AR1001" s="134" t="s">
        <v>133</v>
      </c>
      <c r="AT1001" s="134" t="s">
        <v>128</v>
      </c>
      <c r="AU1001" s="134" t="s">
        <v>84</v>
      </c>
      <c r="AY1001" s="13" t="s">
        <v>125</v>
      </c>
      <c r="BE1001" s="135">
        <f>IF(N1001="základní",J1001,0)</f>
        <v>23000</v>
      </c>
      <c r="BF1001" s="135">
        <f>IF(N1001="snížená",J1001,0)</f>
        <v>0</v>
      </c>
      <c r="BG1001" s="135">
        <f>IF(N1001="zákl. přenesená",J1001,0)</f>
        <v>0</v>
      </c>
      <c r="BH1001" s="135">
        <f>IF(N1001="sníž. přenesená",J1001,0)</f>
        <v>0</v>
      </c>
      <c r="BI1001" s="135">
        <f>IF(N1001="nulová",J1001,0)</f>
        <v>0</v>
      </c>
      <c r="BJ1001" s="13" t="s">
        <v>82</v>
      </c>
      <c r="BK1001" s="135">
        <f>ROUND(I1001*H1001,2)</f>
        <v>23000</v>
      </c>
      <c r="BL1001" s="13" t="s">
        <v>133</v>
      </c>
      <c r="BM1001" s="134" t="s">
        <v>1767</v>
      </c>
    </row>
    <row r="1002" spans="2:65" s="1" customFormat="1" ht="28.8">
      <c r="B1002" s="25"/>
      <c r="D1002" s="136" t="s">
        <v>134</v>
      </c>
      <c r="F1002" s="137" t="s">
        <v>1768</v>
      </c>
      <c r="L1002" s="25"/>
      <c r="M1002" s="138"/>
      <c r="T1002" s="49"/>
      <c r="AT1002" s="13" t="s">
        <v>134</v>
      </c>
      <c r="AU1002" s="13" t="s">
        <v>84</v>
      </c>
    </row>
    <row r="1003" spans="2:65" s="1" customFormat="1" ht="19.2">
      <c r="B1003" s="25"/>
      <c r="D1003" s="136" t="s">
        <v>136</v>
      </c>
      <c r="F1003" s="139" t="s">
        <v>822</v>
      </c>
      <c r="L1003" s="25"/>
      <c r="M1003" s="138"/>
      <c r="T1003" s="49"/>
      <c r="AT1003" s="13" t="s">
        <v>136</v>
      </c>
      <c r="AU1003" s="13" t="s">
        <v>84</v>
      </c>
    </row>
    <row r="1004" spans="2:65" s="1" customFormat="1" ht="24.15" customHeight="1">
      <c r="B1004" s="25"/>
      <c r="C1004" s="124" t="s">
        <v>1769</v>
      </c>
      <c r="D1004" s="124" t="s">
        <v>128</v>
      </c>
      <c r="E1004" s="125" t="s">
        <v>1770</v>
      </c>
      <c r="F1004" s="126" t="s">
        <v>1771</v>
      </c>
      <c r="G1004" s="127" t="s">
        <v>431</v>
      </c>
      <c r="H1004" s="128">
        <v>200</v>
      </c>
      <c r="I1004" s="129">
        <v>715</v>
      </c>
      <c r="J1004" s="129">
        <f>ROUND(I1004*H1004,2)</f>
        <v>143000</v>
      </c>
      <c r="K1004" s="126" t="s">
        <v>132</v>
      </c>
      <c r="L1004" s="25"/>
      <c r="M1004" s="130" t="s">
        <v>1</v>
      </c>
      <c r="N1004" s="131" t="s">
        <v>39</v>
      </c>
      <c r="O1004" s="132">
        <v>0</v>
      </c>
      <c r="P1004" s="132">
        <f>O1004*H1004</f>
        <v>0</v>
      </c>
      <c r="Q1004" s="132">
        <v>0</v>
      </c>
      <c r="R1004" s="132">
        <f>Q1004*H1004</f>
        <v>0</v>
      </c>
      <c r="S1004" s="132">
        <v>0</v>
      </c>
      <c r="T1004" s="133">
        <f>S1004*H1004</f>
        <v>0</v>
      </c>
      <c r="AR1004" s="134" t="s">
        <v>133</v>
      </c>
      <c r="AT1004" s="134" t="s">
        <v>128</v>
      </c>
      <c r="AU1004" s="134" t="s">
        <v>84</v>
      </c>
      <c r="AY1004" s="13" t="s">
        <v>125</v>
      </c>
      <c r="BE1004" s="135">
        <f>IF(N1004="základní",J1004,0)</f>
        <v>143000</v>
      </c>
      <c r="BF1004" s="135">
        <f>IF(N1004="snížená",J1004,0)</f>
        <v>0</v>
      </c>
      <c r="BG1004" s="135">
        <f>IF(N1004="zákl. přenesená",J1004,0)</f>
        <v>0</v>
      </c>
      <c r="BH1004" s="135">
        <f>IF(N1004="sníž. přenesená",J1004,0)</f>
        <v>0</v>
      </c>
      <c r="BI1004" s="135">
        <f>IF(N1004="nulová",J1004,0)</f>
        <v>0</v>
      </c>
      <c r="BJ1004" s="13" t="s">
        <v>82</v>
      </c>
      <c r="BK1004" s="135">
        <f>ROUND(I1004*H1004,2)</f>
        <v>143000</v>
      </c>
      <c r="BL1004" s="13" t="s">
        <v>133</v>
      </c>
      <c r="BM1004" s="134" t="s">
        <v>1772</v>
      </c>
    </row>
    <row r="1005" spans="2:65" s="1" customFormat="1" ht="57.6">
      <c r="B1005" s="25"/>
      <c r="D1005" s="136" t="s">
        <v>134</v>
      </c>
      <c r="F1005" s="137" t="s">
        <v>1773</v>
      </c>
      <c r="L1005" s="25"/>
      <c r="M1005" s="138"/>
      <c r="T1005" s="49"/>
      <c r="AT1005" s="13" t="s">
        <v>134</v>
      </c>
      <c r="AU1005" s="13" t="s">
        <v>84</v>
      </c>
    </row>
    <row r="1006" spans="2:65" s="1" customFormat="1" ht="19.2">
      <c r="B1006" s="25"/>
      <c r="D1006" s="136" t="s">
        <v>136</v>
      </c>
      <c r="F1006" s="139" t="s">
        <v>434</v>
      </c>
      <c r="L1006" s="25"/>
      <c r="M1006" s="138"/>
      <c r="T1006" s="49"/>
      <c r="AT1006" s="13" t="s">
        <v>136</v>
      </c>
      <c r="AU1006" s="13" t="s">
        <v>84</v>
      </c>
    </row>
    <row r="1007" spans="2:65" s="1" customFormat="1" ht="24.15" customHeight="1">
      <c r="B1007" s="25"/>
      <c r="C1007" s="124" t="s">
        <v>956</v>
      </c>
      <c r="D1007" s="124" t="s">
        <v>128</v>
      </c>
      <c r="E1007" s="125" t="s">
        <v>1774</v>
      </c>
      <c r="F1007" s="126" t="s">
        <v>1775</v>
      </c>
      <c r="G1007" s="127" t="s">
        <v>431</v>
      </c>
      <c r="H1007" s="128">
        <v>200</v>
      </c>
      <c r="I1007" s="129">
        <v>1140</v>
      </c>
      <c r="J1007" s="129">
        <f>ROUND(I1007*H1007,2)</f>
        <v>228000</v>
      </c>
      <c r="K1007" s="126" t="s">
        <v>132</v>
      </c>
      <c r="L1007" s="25"/>
      <c r="M1007" s="130" t="s">
        <v>1</v>
      </c>
      <c r="N1007" s="131" t="s">
        <v>39</v>
      </c>
      <c r="O1007" s="132">
        <v>0</v>
      </c>
      <c r="P1007" s="132">
        <f>O1007*H1007</f>
        <v>0</v>
      </c>
      <c r="Q1007" s="132">
        <v>0</v>
      </c>
      <c r="R1007" s="132">
        <f>Q1007*H1007</f>
        <v>0</v>
      </c>
      <c r="S1007" s="132">
        <v>0</v>
      </c>
      <c r="T1007" s="133">
        <f>S1007*H1007</f>
        <v>0</v>
      </c>
      <c r="AR1007" s="134" t="s">
        <v>133</v>
      </c>
      <c r="AT1007" s="134" t="s">
        <v>128</v>
      </c>
      <c r="AU1007" s="134" t="s">
        <v>84</v>
      </c>
      <c r="AY1007" s="13" t="s">
        <v>125</v>
      </c>
      <c r="BE1007" s="135">
        <f>IF(N1007="základní",J1007,0)</f>
        <v>228000</v>
      </c>
      <c r="BF1007" s="135">
        <f>IF(N1007="snížená",J1007,0)</f>
        <v>0</v>
      </c>
      <c r="BG1007" s="135">
        <f>IF(N1007="zákl. přenesená",J1007,0)</f>
        <v>0</v>
      </c>
      <c r="BH1007" s="135">
        <f>IF(N1007="sníž. přenesená",J1007,0)</f>
        <v>0</v>
      </c>
      <c r="BI1007" s="135">
        <f>IF(N1007="nulová",J1007,0)</f>
        <v>0</v>
      </c>
      <c r="BJ1007" s="13" t="s">
        <v>82</v>
      </c>
      <c r="BK1007" s="135">
        <f>ROUND(I1007*H1007,2)</f>
        <v>228000</v>
      </c>
      <c r="BL1007" s="13" t="s">
        <v>133</v>
      </c>
      <c r="BM1007" s="134" t="s">
        <v>1776</v>
      </c>
    </row>
    <row r="1008" spans="2:65" s="1" customFormat="1" ht="57.6">
      <c r="B1008" s="25"/>
      <c r="D1008" s="136" t="s">
        <v>134</v>
      </c>
      <c r="F1008" s="137" t="s">
        <v>1777</v>
      </c>
      <c r="L1008" s="25"/>
      <c r="M1008" s="138"/>
      <c r="T1008" s="49"/>
      <c r="AT1008" s="13" t="s">
        <v>134</v>
      </c>
      <c r="AU1008" s="13" t="s">
        <v>84</v>
      </c>
    </row>
    <row r="1009" spans="2:65" s="1" customFormat="1" ht="19.2">
      <c r="B1009" s="25"/>
      <c r="D1009" s="136" t="s">
        <v>136</v>
      </c>
      <c r="F1009" s="139" t="s">
        <v>434</v>
      </c>
      <c r="L1009" s="25"/>
      <c r="M1009" s="138"/>
      <c r="T1009" s="49"/>
      <c r="AT1009" s="13" t="s">
        <v>136</v>
      </c>
      <c r="AU1009" s="13" t="s">
        <v>84</v>
      </c>
    </row>
    <row r="1010" spans="2:65" s="1" customFormat="1" ht="24.15" customHeight="1">
      <c r="B1010" s="25"/>
      <c r="C1010" s="124" t="s">
        <v>1778</v>
      </c>
      <c r="D1010" s="124" t="s">
        <v>128</v>
      </c>
      <c r="E1010" s="125" t="s">
        <v>1779</v>
      </c>
      <c r="F1010" s="126" t="s">
        <v>1780</v>
      </c>
      <c r="G1010" s="127" t="s">
        <v>431</v>
      </c>
      <c r="H1010" s="128">
        <v>200</v>
      </c>
      <c r="I1010" s="129">
        <v>1350</v>
      </c>
      <c r="J1010" s="129">
        <f>ROUND(I1010*H1010,2)</f>
        <v>270000</v>
      </c>
      <c r="K1010" s="126" t="s">
        <v>132</v>
      </c>
      <c r="L1010" s="25"/>
      <c r="M1010" s="130" t="s">
        <v>1</v>
      </c>
      <c r="N1010" s="131" t="s">
        <v>39</v>
      </c>
      <c r="O1010" s="132">
        <v>0</v>
      </c>
      <c r="P1010" s="132">
        <f>O1010*H1010</f>
        <v>0</v>
      </c>
      <c r="Q1010" s="132">
        <v>0</v>
      </c>
      <c r="R1010" s="132">
        <f>Q1010*H1010</f>
        <v>0</v>
      </c>
      <c r="S1010" s="132">
        <v>0</v>
      </c>
      <c r="T1010" s="133">
        <f>S1010*H1010</f>
        <v>0</v>
      </c>
      <c r="AR1010" s="134" t="s">
        <v>133</v>
      </c>
      <c r="AT1010" s="134" t="s">
        <v>128</v>
      </c>
      <c r="AU1010" s="134" t="s">
        <v>84</v>
      </c>
      <c r="AY1010" s="13" t="s">
        <v>125</v>
      </c>
      <c r="BE1010" s="135">
        <f>IF(N1010="základní",J1010,0)</f>
        <v>270000</v>
      </c>
      <c r="BF1010" s="135">
        <f>IF(N1010="snížená",J1010,0)</f>
        <v>0</v>
      </c>
      <c r="BG1010" s="135">
        <f>IF(N1010="zákl. přenesená",J1010,0)</f>
        <v>0</v>
      </c>
      <c r="BH1010" s="135">
        <f>IF(N1010="sníž. přenesená",J1010,0)</f>
        <v>0</v>
      </c>
      <c r="BI1010" s="135">
        <f>IF(N1010="nulová",J1010,0)</f>
        <v>0</v>
      </c>
      <c r="BJ1010" s="13" t="s">
        <v>82</v>
      </c>
      <c r="BK1010" s="135">
        <f>ROUND(I1010*H1010,2)</f>
        <v>270000</v>
      </c>
      <c r="BL1010" s="13" t="s">
        <v>133</v>
      </c>
      <c r="BM1010" s="134" t="s">
        <v>1781</v>
      </c>
    </row>
    <row r="1011" spans="2:65" s="1" customFormat="1" ht="57.6">
      <c r="B1011" s="25"/>
      <c r="D1011" s="136" t="s">
        <v>134</v>
      </c>
      <c r="F1011" s="137" t="s">
        <v>1782</v>
      </c>
      <c r="L1011" s="25"/>
      <c r="M1011" s="138"/>
      <c r="T1011" s="49"/>
      <c r="AT1011" s="13" t="s">
        <v>134</v>
      </c>
      <c r="AU1011" s="13" t="s">
        <v>84</v>
      </c>
    </row>
    <row r="1012" spans="2:65" s="1" customFormat="1" ht="19.2">
      <c r="B1012" s="25"/>
      <c r="D1012" s="136" t="s">
        <v>136</v>
      </c>
      <c r="F1012" s="139" t="s">
        <v>434</v>
      </c>
      <c r="L1012" s="25"/>
      <c r="M1012" s="138"/>
      <c r="T1012" s="49"/>
      <c r="AT1012" s="13" t="s">
        <v>136</v>
      </c>
      <c r="AU1012" s="13" t="s">
        <v>84</v>
      </c>
    </row>
    <row r="1013" spans="2:65" s="1" customFormat="1" ht="21.75" customHeight="1">
      <c r="B1013" s="25"/>
      <c r="C1013" s="124" t="s">
        <v>961</v>
      </c>
      <c r="D1013" s="124" t="s">
        <v>128</v>
      </c>
      <c r="E1013" s="125" t="s">
        <v>1783</v>
      </c>
      <c r="F1013" s="126" t="s">
        <v>1784</v>
      </c>
      <c r="G1013" s="127" t="s">
        <v>431</v>
      </c>
      <c r="H1013" s="128">
        <v>200</v>
      </c>
      <c r="I1013" s="129">
        <v>638</v>
      </c>
      <c r="J1013" s="129">
        <f>ROUND(I1013*H1013,2)</f>
        <v>127600</v>
      </c>
      <c r="K1013" s="126" t="s">
        <v>132</v>
      </c>
      <c r="L1013" s="25"/>
      <c r="M1013" s="130" t="s">
        <v>1</v>
      </c>
      <c r="N1013" s="131" t="s">
        <v>39</v>
      </c>
      <c r="O1013" s="132">
        <v>0</v>
      </c>
      <c r="P1013" s="132">
        <f>O1013*H1013</f>
        <v>0</v>
      </c>
      <c r="Q1013" s="132">
        <v>0</v>
      </c>
      <c r="R1013" s="132">
        <f>Q1013*H1013</f>
        <v>0</v>
      </c>
      <c r="S1013" s="132">
        <v>0</v>
      </c>
      <c r="T1013" s="133">
        <f>S1013*H1013</f>
        <v>0</v>
      </c>
      <c r="AR1013" s="134" t="s">
        <v>133</v>
      </c>
      <c r="AT1013" s="134" t="s">
        <v>128</v>
      </c>
      <c r="AU1013" s="134" t="s">
        <v>84</v>
      </c>
      <c r="AY1013" s="13" t="s">
        <v>125</v>
      </c>
      <c r="BE1013" s="135">
        <f>IF(N1013="základní",J1013,0)</f>
        <v>127600</v>
      </c>
      <c r="BF1013" s="135">
        <f>IF(N1013="snížená",J1013,0)</f>
        <v>0</v>
      </c>
      <c r="BG1013" s="135">
        <f>IF(N1013="zákl. přenesená",J1013,0)</f>
        <v>0</v>
      </c>
      <c r="BH1013" s="135">
        <f>IF(N1013="sníž. přenesená",J1013,0)</f>
        <v>0</v>
      </c>
      <c r="BI1013" s="135">
        <f>IF(N1013="nulová",J1013,0)</f>
        <v>0</v>
      </c>
      <c r="BJ1013" s="13" t="s">
        <v>82</v>
      </c>
      <c r="BK1013" s="135">
        <f>ROUND(I1013*H1013,2)</f>
        <v>127600</v>
      </c>
      <c r="BL1013" s="13" t="s">
        <v>133</v>
      </c>
      <c r="BM1013" s="134" t="s">
        <v>1785</v>
      </c>
    </row>
    <row r="1014" spans="2:65" s="1" customFormat="1" ht="57.6">
      <c r="B1014" s="25"/>
      <c r="D1014" s="136" t="s">
        <v>134</v>
      </c>
      <c r="F1014" s="137" t="s">
        <v>1786</v>
      </c>
      <c r="L1014" s="25"/>
      <c r="M1014" s="138"/>
      <c r="T1014" s="49"/>
      <c r="AT1014" s="13" t="s">
        <v>134</v>
      </c>
      <c r="AU1014" s="13" t="s">
        <v>84</v>
      </c>
    </row>
    <row r="1015" spans="2:65" s="1" customFormat="1" ht="19.2">
      <c r="B1015" s="25"/>
      <c r="D1015" s="136" t="s">
        <v>136</v>
      </c>
      <c r="F1015" s="139" t="s">
        <v>434</v>
      </c>
      <c r="L1015" s="25"/>
      <c r="M1015" s="138"/>
      <c r="T1015" s="49"/>
      <c r="AT1015" s="13" t="s">
        <v>136</v>
      </c>
      <c r="AU1015" s="13" t="s">
        <v>84</v>
      </c>
    </row>
    <row r="1016" spans="2:65" s="1" customFormat="1" ht="24.15" customHeight="1">
      <c r="B1016" s="25"/>
      <c r="C1016" s="124" t="s">
        <v>1787</v>
      </c>
      <c r="D1016" s="124" t="s">
        <v>128</v>
      </c>
      <c r="E1016" s="125" t="s">
        <v>1788</v>
      </c>
      <c r="F1016" s="126" t="s">
        <v>1789</v>
      </c>
      <c r="G1016" s="127" t="s">
        <v>431</v>
      </c>
      <c r="H1016" s="128">
        <v>200</v>
      </c>
      <c r="I1016" s="129">
        <v>789</v>
      </c>
      <c r="J1016" s="129">
        <f>ROUND(I1016*H1016,2)</f>
        <v>157800</v>
      </c>
      <c r="K1016" s="126" t="s">
        <v>132</v>
      </c>
      <c r="L1016" s="25"/>
      <c r="M1016" s="130" t="s">
        <v>1</v>
      </c>
      <c r="N1016" s="131" t="s">
        <v>39</v>
      </c>
      <c r="O1016" s="132">
        <v>0</v>
      </c>
      <c r="P1016" s="132">
        <f>O1016*H1016</f>
        <v>0</v>
      </c>
      <c r="Q1016" s="132">
        <v>0</v>
      </c>
      <c r="R1016" s="132">
        <f>Q1016*H1016</f>
        <v>0</v>
      </c>
      <c r="S1016" s="132">
        <v>0</v>
      </c>
      <c r="T1016" s="133">
        <f>S1016*H1016</f>
        <v>0</v>
      </c>
      <c r="AR1016" s="134" t="s">
        <v>133</v>
      </c>
      <c r="AT1016" s="134" t="s">
        <v>128</v>
      </c>
      <c r="AU1016" s="134" t="s">
        <v>84</v>
      </c>
      <c r="AY1016" s="13" t="s">
        <v>125</v>
      </c>
      <c r="BE1016" s="135">
        <f>IF(N1016="základní",J1016,0)</f>
        <v>157800</v>
      </c>
      <c r="BF1016" s="135">
        <f>IF(N1016="snížená",J1016,0)</f>
        <v>0</v>
      </c>
      <c r="BG1016" s="135">
        <f>IF(N1016="zákl. přenesená",J1016,0)</f>
        <v>0</v>
      </c>
      <c r="BH1016" s="135">
        <f>IF(N1016="sníž. přenesená",J1016,0)</f>
        <v>0</v>
      </c>
      <c r="BI1016" s="135">
        <f>IF(N1016="nulová",J1016,0)</f>
        <v>0</v>
      </c>
      <c r="BJ1016" s="13" t="s">
        <v>82</v>
      </c>
      <c r="BK1016" s="135">
        <f>ROUND(I1016*H1016,2)</f>
        <v>157800</v>
      </c>
      <c r="BL1016" s="13" t="s">
        <v>133</v>
      </c>
      <c r="BM1016" s="134" t="s">
        <v>1790</v>
      </c>
    </row>
    <row r="1017" spans="2:65" s="1" customFormat="1" ht="57.6">
      <c r="B1017" s="25"/>
      <c r="D1017" s="136" t="s">
        <v>134</v>
      </c>
      <c r="F1017" s="137" t="s">
        <v>1791</v>
      </c>
      <c r="L1017" s="25"/>
      <c r="M1017" s="138"/>
      <c r="T1017" s="49"/>
      <c r="AT1017" s="13" t="s">
        <v>134</v>
      </c>
      <c r="AU1017" s="13" t="s">
        <v>84</v>
      </c>
    </row>
    <row r="1018" spans="2:65" s="1" customFormat="1" ht="19.2">
      <c r="B1018" s="25"/>
      <c r="D1018" s="136" t="s">
        <v>136</v>
      </c>
      <c r="F1018" s="139" t="s">
        <v>434</v>
      </c>
      <c r="L1018" s="25"/>
      <c r="M1018" s="138"/>
      <c r="T1018" s="49"/>
      <c r="AT1018" s="13" t="s">
        <v>136</v>
      </c>
      <c r="AU1018" s="13" t="s">
        <v>84</v>
      </c>
    </row>
    <row r="1019" spans="2:65" s="1" customFormat="1" ht="24.15" customHeight="1">
      <c r="B1019" s="25"/>
      <c r="C1019" s="124" t="s">
        <v>965</v>
      </c>
      <c r="D1019" s="124" t="s">
        <v>128</v>
      </c>
      <c r="E1019" s="125" t="s">
        <v>1792</v>
      </c>
      <c r="F1019" s="126" t="s">
        <v>1793</v>
      </c>
      <c r="G1019" s="127" t="s">
        <v>431</v>
      </c>
      <c r="H1019" s="128">
        <v>200</v>
      </c>
      <c r="I1019" s="129">
        <v>1250</v>
      </c>
      <c r="J1019" s="129">
        <f>ROUND(I1019*H1019,2)</f>
        <v>250000</v>
      </c>
      <c r="K1019" s="126" t="s">
        <v>132</v>
      </c>
      <c r="L1019" s="25"/>
      <c r="M1019" s="130" t="s">
        <v>1</v>
      </c>
      <c r="N1019" s="131" t="s">
        <v>39</v>
      </c>
      <c r="O1019" s="132">
        <v>0</v>
      </c>
      <c r="P1019" s="132">
        <f>O1019*H1019</f>
        <v>0</v>
      </c>
      <c r="Q1019" s="132">
        <v>0</v>
      </c>
      <c r="R1019" s="132">
        <f>Q1019*H1019</f>
        <v>0</v>
      </c>
      <c r="S1019" s="132">
        <v>0</v>
      </c>
      <c r="T1019" s="133">
        <f>S1019*H1019</f>
        <v>0</v>
      </c>
      <c r="AR1019" s="134" t="s">
        <v>133</v>
      </c>
      <c r="AT1019" s="134" t="s">
        <v>128</v>
      </c>
      <c r="AU1019" s="134" t="s">
        <v>84</v>
      </c>
      <c r="AY1019" s="13" t="s">
        <v>125</v>
      </c>
      <c r="BE1019" s="135">
        <f>IF(N1019="základní",J1019,0)</f>
        <v>250000</v>
      </c>
      <c r="BF1019" s="135">
        <f>IF(N1019="snížená",J1019,0)</f>
        <v>0</v>
      </c>
      <c r="BG1019" s="135">
        <f>IF(N1019="zákl. přenesená",J1019,0)</f>
        <v>0</v>
      </c>
      <c r="BH1019" s="135">
        <f>IF(N1019="sníž. přenesená",J1019,0)</f>
        <v>0</v>
      </c>
      <c r="BI1019" s="135">
        <f>IF(N1019="nulová",J1019,0)</f>
        <v>0</v>
      </c>
      <c r="BJ1019" s="13" t="s">
        <v>82</v>
      </c>
      <c r="BK1019" s="135">
        <f>ROUND(I1019*H1019,2)</f>
        <v>250000</v>
      </c>
      <c r="BL1019" s="13" t="s">
        <v>133</v>
      </c>
      <c r="BM1019" s="134" t="s">
        <v>1794</v>
      </c>
    </row>
    <row r="1020" spans="2:65" s="1" customFormat="1" ht="57.6">
      <c r="B1020" s="25"/>
      <c r="D1020" s="136" t="s">
        <v>134</v>
      </c>
      <c r="F1020" s="137" t="s">
        <v>1795</v>
      </c>
      <c r="L1020" s="25"/>
      <c r="M1020" s="138"/>
      <c r="T1020" s="49"/>
      <c r="AT1020" s="13" t="s">
        <v>134</v>
      </c>
      <c r="AU1020" s="13" t="s">
        <v>84</v>
      </c>
    </row>
    <row r="1021" spans="2:65" s="1" customFormat="1" ht="19.2">
      <c r="B1021" s="25"/>
      <c r="D1021" s="136" t="s">
        <v>136</v>
      </c>
      <c r="F1021" s="139" t="s">
        <v>434</v>
      </c>
      <c r="L1021" s="25"/>
      <c r="M1021" s="138"/>
      <c r="T1021" s="49"/>
      <c r="AT1021" s="13" t="s">
        <v>136</v>
      </c>
      <c r="AU1021" s="13" t="s">
        <v>84</v>
      </c>
    </row>
    <row r="1022" spans="2:65" s="1" customFormat="1" ht="24.15" customHeight="1">
      <c r="B1022" s="25"/>
      <c r="C1022" s="124" t="s">
        <v>1796</v>
      </c>
      <c r="D1022" s="124" t="s">
        <v>128</v>
      </c>
      <c r="E1022" s="125" t="s">
        <v>1797</v>
      </c>
      <c r="F1022" s="126" t="s">
        <v>1798</v>
      </c>
      <c r="G1022" s="127" t="s">
        <v>431</v>
      </c>
      <c r="H1022" s="128">
        <v>200</v>
      </c>
      <c r="I1022" s="129">
        <v>1490</v>
      </c>
      <c r="J1022" s="129">
        <f>ROUND(I1022*H1022,2)</f>
        <v>298000</v>
      </c>
      <c r="K1022" s="126" t="s">
        <v>132</v>
      </c>
      <c r="L1022" s="25"/>
      <c r="M1022" s="130" t="s">
        <v>1</v>
      </c>
      <c r="N1022" s="131" t="s">
        <v>39</v>
      </c>
      <c r="O1022" s="132">
        <v>0</v>
      </c>
      <c r="P1022" s="132">
        <f>O1022*H1022</f>
        <v>0</v>
      </c>
      <c r="Q1022" s="132">
        <v>0</v>
      </c>
      <c r="R1022" s="132">
        <f>Q1022*H1022</f>
        <v>0</v>
      </c>
      <c r="S1022" s="132">
        <v>0</v>
      </c>
      <c r="T1022" s="133">
        <f>S1022*H1022</f>
        <v>0</v>
      </c>
      <c r="AR1022" s="134" t="s">
        <v>133</v>
      </c>
      <c r="AT1022" s="134" t="s">
        <v>128</v>
      </c>
      <c r="AU1022" s="134" t="s">
        <v>84</v>
      </c>
      <c r="AY1022" s="13" t="s">
        <v>125</v>
      </c>
      <c r="BE1022" s="135">
        <f>IF(N1022="základní",J1022,0)</f>
        <v>298000</v>
      </c>
      <c r="BF1022" s="135">
        <f>IF(N1022="snížená",J1022,0)</f>
        <v>0</v>
      </c>
      <c r="BG1022" s="135">
        <f>IF(N1022="zákl. přenesená",J1022,0)</f>
        <v>0</v>
      </c>
      <c r="BH1022" s="135">
        <f>IF(N1022="sníž. přenesená",J1022,0)</f>
        <v>0</v>
      </c>
      <c r="BI1022" s="135">
        <f>IF(N1022="nulová",J1022,0)</f>
        <v>0</v>
      </c>
      <c r="BJ1022" s="13" t="s">
        <v>82</v>
      </c>
      <c r="BK1022" s="135">
        <f>ROUND(I1022*H1022,2)</f>
        <v>298000</v>
      </c>
      <c r="BL1022" s="13" t="s">
        <v>133</v>
      </c>
      <c r="BM1022" s="134" t="s">
        <v>1799</v>
      </c>
    </row>
    <row r="1023" spans="2:65" s="1" customFormat="1" ht="57.6">
      <c r="B1023" s="25"/>
      <c r="D1023" s="136" t="s">
        <v>134</v>
      </c>
      <c r="F1023" s="137" t="s">
        <v>1800</v>
      </c>
      <c r="L1023" s="25"/>
      <c r="M1023" s="138"/>
      <c r="T1023" s="49"/>
      <c r="AT1023" s="13" t="s">
        <v>134</v>
      </c>
      <c r="AU1023" s="13" t="s">
        <v>84</v>
      </c>
    </row>
    <row r="1024" spans="2:65" s="1" customFormat="1" ht="19.2">
      <c r="B1024" s="25"/>
      <c r="D1024" s="136" t="s">
        <v>136</v>
      </c>
      <c r="F1024" s="139" t="s">
        <v>434</v>
      </c>
      <c r="L1024" s="25"/>
      <c r="M1024" s="138"/>
      <c r="T1024" s="49"/>
      <c r="AT1024" s="13" t="s">
        <v>136</v>
      </c>
      <c r="AU1024" s="13" t="s">
        <v>84</v>
      </c>
    </row>
    <row r="1025" spans="2:65" s="1" customFormat="1" ht="21.75" customHeight="1">
      <c r="B1025" s="25"/>
      <c r="C1025" s="124" t="s">
        <v>970</v>
      </c>
      <c r="D1025" s="124" t="s">
        <v>128</v>
      </c>
      <c r="E1025" s="125" t="s">
        <v>1801</v>
      </c>
      <c r="F1025" s="126" t="s">
        <v>1802</v>
      </c>
      <c r="G1025" s="127" t="s">
        <v>431</v>
      </c>
      <c r="H1025" s="128">
        <v>200</v>
      </c>
      <c r="I1025" s="129">
        <v>704</v>
      </c>
      <c r="J1025" s="129">
        <f>ROUND(I1025*H1025,2)</f>
        <v>140800</v>
      </c>
      <c r="K1025" s="126" t="s">
        <v>132</v>
      </c>
      <c r="L1025" s="25"/>
      <c r="M1025" s="130" t="s">
        <v>1</v>
      </c>
      <c r="N1025" s="131" t="s">
        <v>39</v>
      </c>
      <c r="O1025" s="132">
        <v>0</v>
      </c>
      <c r="P1025" s="132">
        <f>O1025*H1025</f>
        <v>0</v>
      </c>
      <c r="Q1025" s="132">
        <v>0</v>
      </c>
      <c r="R1025" s="132">
        <f>Q1025*H1025</f>
        <v>0</v>
      </c>
      <c r="S1025" s="132">
        <v>0</v>
      </c>
      <c r="T1025" s="133">
        <f>S1025*H1025</f>
        <v>0</v>
      </c>
      <c r="AR1025" s="134" t="s">
        <v>133</v>
      </c>
      <c r="AT1025" s="134" t="s">
        <v>128</v>
      </c>
      <c r="AU1025" s="134" t="s">
        <v>84</v>
      </c>
      <c r="AY1025" s="13" t="s">
        <v>125</v>
      </c>
      <c r="BE1025" s="135">
        <f>IF(N1025="základní",J1025,0)</f>
        <v>140800</v>
      </c>
      <c r="BF1025" s="135">
        <f>IF(N1025="snížená",J1025,0)</f>
        <v>0</v>
      </c>
      <c r="BG1025" s="135">
        <f>IF(N1025="zákl. přenesená",J1025,0)</f>
        <v>0</v>
      </c>
      <c r="BH1025" s="135">
        <f>IF(N1025="sníž. přenesená",J1025,0)</f>
        <v>0</v>
      </c>
      <c r="BI1025" s="135">
        <f>IF(N1025="nulová",J1025,0)</f>
        <v>0</v>
      </c>
      <c r="BJ1025" s="13" t="s">
        <v>82</v>
      </c>
      <c r="BK1025" s="135">
        <f>ROUND(I1025*H1025,2)</f>
        <v>140800</v>
      </c>
      <c r="BL1025" s="13" t="s">
        <v>133</v>
      </c>
      <c r="BM1025" s="134" t="s">
        <v>1803</v>
      </c>
    </row>
    <row r="1026" spans="2:65" s="1" customFormat="1" ht="57.6">
      <c r="B1026" s="25"/>
      <c r="D1026" s="136" t="s">
        <v>134</v>
      </c>
      <c r="F1026" s="137" t="s">
        <v>1804</v>
      </c>
      <c r="L1026" s="25"/>
      <c r="M1026" s="138"/>
      <c r="T1026" s="49"/>
      <c r="AT1026" s="13" t="s">
        <v>134</v>
      </c>
      <c r="AU1026" s="13" t="s">
        <v>84</v>
      </c>
    </row>
    <row r="1027" spans="2:65" s="1" customFormat="1" ht="19.2">
      <c r="B1027" s="25"/>
      <c r="D1027" s="136" t="s">
        <v>136</v>
      </c>
      <c r="F1027" s="139" t="s">
        <v>434</v>
      </c>
      <c r="L1027" s="25"/>
      <c r="M1027" s="138"/>
      <c r="T1027" s="49"/>
      <c r="AT1027" s="13" t="s">
        <v>136</v>
      </c>
      <c r="AU1027" s="13" t="s">
        <v>84</v>
      </c>
    </row>
    <row r="1028" spans="2:65" s="1" customFormat="1" ht="16.5" customHeight="1">
      <c r="B1028" s="25"/>
      <c r="C1028" s="124" t="s">
        <v>1805</v>
      </c>
      <c r="D1028" s="124" t="s">
        <v>128</v>
      </c>
      <c r="E1028" s="125" t="s">
        <v>1806</v>
      </c>
      <c r="F1028" s="126" t="s">
        <v>1807</v>
      </c>
      <c r="G1028" s="127" t="s">
        <v>146</v>
      </c>
      <c r="H1028" s="128">
        <v>20</v>
      </c>
      <c r="I1028" s="129">
        <v>251</v>
      </c>
      <c r="J1028" s="129">
        <f>ROUND(I1028*H1028,2)</f>
        <v>5020</v>
      </c>
      <c r="K1028" s="126" t="s">
        <v>132</v>
      </c>
      <c r="L1028" s="25"/>
      <c r="M1028" s="130" t="s">
        <v>1</v>
      </c>
      <c r="N1028" s="131" t="s">
        <v>39</v>
      </c>
      <c r="O1028" s="132">
        <v>0</v>
      </c>
      <c r="P1028" s="132">
        <f>O1028*H1028</f>
        <v>0</v>
      </c>
      <c r="Q1028" s="132">
        <v>0</v>
      </c>
      <c r="R1028" s="132">
        <f>Q1028*H1028</f>
        <v>0</v>
      </c>
      <c r="S1028" s="132">
        <v>0</v>
      </c>
      <c r="T1028" s="133">
        <f>S1028*H1028</f>
        <v>0</v>
      </c>
      <c r="AR1028" s="134" t="s">
        <v>133</v>
      </c>
      <c r="AT1028" s="134" t="s">
        <v>128</v>
      </c>
      <c r="AU1028" s="134" t="s">
        <v>84</v>
      </c>
      <c r="AY1028" s="13" t="s">
        <v>125</v>
      </c>
      <c r="BE1028" s="135">
        <f>IF(N1028="základní",J1028,0)</f>
        <v>5020</v>
      </c>
      <c r="BF1028" s="135">
        <f>IF(N1028="snížená",J1028,0)</f>
        <v>0</v>
      </c>
      <c r="BG1028" s="135">
        <f>IF(N1028="zákl. přenesená",J1028,0)</f>
        <v>0</v>
      </c>
      <c r="BH1028" s="135">
        <f>IF(N1028="sníž. přenesená",J1028,0)</f>
        <v>0</v>
      </c>
      <c r="BI1028" s="135">
        <f>IF(N1028="nulová",J1028,0)</f>
        <v>0</v>
      </c>
      <c r="BJ1028" s="13" t="s">
        <v>82</v>
      </c>
      <c r="BK1028" s="135">
        <f>ROUND(I1028*H1028,2)</f>
        <v>5020</v>
      </c>
      <c r="BL1028" s="13" t="s">
        <v>133</v>
      </c>
      <c r="BM1028" s="134" t="s">
        <v>1808</v>
      </c>
    </row>
    <row r="1029" spans="2:65" s="1" customFormat="1" ht="19.2">
      <c r="B1029" s="25"/>
      <c r="D1029" s="136" t="s">
        <v>134</v>
      </c>
      <c r="F1029" s="137" t="s">
        <v>1809</v>
      </c>
      <c r="L1029" s="25"/>
      <c r="M1029" s="138"/>
      <c r="T1029" s="49"/>
      <c r="AT1029" s="13" t="s">
        <v>134</v>
      </c>
      <c r="AU1029" s="13" t="s">
        <v>84</v>
      </c>
    </row>
    <row r="1030" spans="2:65" s="1" customFormat="1" ht="19.2">
      <c r="B1030" s="25"/>
      <c r="D1030" s="136" t="s">
        <v>136</v>
      </c>
      <c r="F1030" s="139" t="s">
        <v>1810</v>
      </c>
      <c r="L1030" s="25"/>
      <c r="M1030" s="138"/>
      <c r="T1030" s="49"/>
      <c r="AT1030" s="13" t="s">
        <v>136</v>
      </c>
      <c r="AU1030" s="13" t="s">
        <v>84</v>
      </c>
    </row>
    <row r="1031" spans="2:65" s="1" customFormat="1" ht="16.5" customHeight="1">
      <c r="B1031" s="25"/>
      <c r="C1031" s="124" t="s">
        <v>974</v>
      </c>
      <c r="D1031" s="124" t="s">
        <v>128</v>
      </c>
      <c r="E1031" s="125" t="s">
        <v>1811</v>
      </c>
      <c r="F1031" s="126" t="s">
        <v>1812</v>
      </c>
      <c r="G1031" s="127" t="s">
        <v>146</v>
      </c>
      <c r="H1031" s="128">
        <v>20</v>
      </c>
      <c r="I1031" s="129">
        <v>147</v>
      </c>
      <c r="J1031" s="129">
        <f>ROUND(I1031*H1031,2)</f>
        <v>2940</v>
      </c>
      <c r="K1031" s="126" t="s">
        <v>132</v>
      </c>
      <c r="L1031" s="25"/>
      <c r="M1031" s="130" t="s">
        <v>1</v>
      </c>
      <c r="N1031" s="131" t="s">
        <v>39</v>
      </c>
      <c r="O1031" s="132">
        <v>0</v>
      </c>
      <c r="P1031" s="132">
        <f>O1031*H1031</f>
        <v>0</v>
      </c>
      <c r="Q1031" s="132">
        <v>0</v>
      </c>
      <c r="R1031" s="132">
        <f>Q1031*H1031</f>
        <v>0</v>
      </c>
      <c r="S1031" s="132">
        <v>0</v>
      </c>
      <c r="T1031" s="133">
        <f>S1031*H1031</f>
        <v>0</v>
      </c>
      <c r="AR1031" s="134" t="s">
        <v>133</v>
      </c>
      <c r="AT1031" s="134" t="s">
        <v>128</v>
      </c>
      <c r="AU1031" s="134" t="s">
        <v>84</v>
      </c>
      <c r="AY1031" s="13" t="s">
        <v>125</v>
      </c>
      <c r="BE1031" s="135">
        <f>IF(N1031="základní",J1031,0)</f>
        <v>2940</v>
      </c>
      <c r="BF1031" s="135">
        <f>IF(N1031="snížená",J1031,0)</f>
        <v>0</v>
      </c>
      <c r="BG1031" s="135">
        <f>IF(N1031="zákl. přenesená",J1031,0)</f>
        <v>0</v>
      </c>
      <c r="BH1031" s="135">
        <f>IF(N1031="sníž. přenesená",J1031,0)</f>
        <v>0</v>
      </c>
      <c r="BI1031" s="135">
        <f>IF(N1031="nulová",J1031,0)</f>
        <v>0</v>
      </c>
      <c r="BJ1031" s="13" t="s">
        <v>82</v>
      </c>
      <c r="BK1031" s="135">
        <f>ROUND(I1031*H1031,2)</f>
        <v>2940</v>
      </c>
      <c r="BL1031" s="13" t="s">
        <v>133</v>
      </c>
      <c r="BM1031" s="134" t="s">
        <v>1813</v>
      </c>
    </row>
    <row r="1032" spans="2:65" s="1" customFormat="1" ht="19.2">
      <c r="B1032" s="25"/>
      <c r="D1032" s="136" t="s">
        <v>134</v>
      </c>
      <c r="F1032" s="137" t="s">
        <v>1814</v>
      </c>
      <c r="L1032" s="25"/>
      <c r="M1032" s="138"/>
      <c r="T1032" s="49"/>
      <c r="AT1032" s="13" t="s">
        <v>134</v>
      </c>
      <c r="AU1032" s="13" t="s">
        <v>84</v>
      </c>
    </row>
    <row r="1033" spans="2:65" s="1" customFormat="1" ht="19.2">
      <c r="B1033" s="25"/>
      <c r="D1033" s="136" t="s">
        <v>136</v>
      </c>
      <c r="F1033" s="139" t="s">
        <v>1810</v>
      </c>
      <c r="L1033" s="25"/>
      <c r="M1033" s="138"/>
      <c r="T1033" s="49"/>
      <c r="AT1033" s="13" t="s">
        <v>136</v>
      </c>
      <c r="AU1033" s="13" t="s">
        <v>84</v>
      </c>
    </row>
    <row r="1034" spans="2:65" s="1" customFormat="1" ht="16.5" customHeight="1">
      <c r="B1034" s="25"/>
      <c r="C1034" s="124" t="s">
        <v>1815</v>
      </c>
      <c r="D1034" s="124" t="s">
        <v>128</v>
      </c>
      <c r="E1034" s="125" t="s">
        <v>1816</v>
      </c>
      <c r="F1034" s="126" t="s">
        <v>1817</v>
      </c>
      <c r="G1034" s="127" t="s">
        <v>431</v>
      </c>
      <c r="H1034" s="128">
        <v>250</v>
      </c>
      <c r="I1034" s="129">
        <v>673</v>
      </c>
      <c r="J1034" s="129">
        <f>ROUND(I1034*H1034,2)</f>
        <v>168250</v>
      </c>
      <c r="K1034" s="126" t="s">
        <v>132</v>
      </c>
      <c r="L1034" s="25"/>
      <c r="M1034" s="130" t="s">
        <v>1</v>
      </c>
      <c r="N1034" s="131" t="s">
        <v>39</v>
      </c>
      <c r="O1034" s="132">
        <v>0</v>
      </c>
      <c r="P1034" s="132">
        <f>O1034*H1034</f>
        <v>0</v>
      </c>
      <c r="Q1034" s="132">
        <v>0</v>
      </c>
      <c r="R1034" s="132">
        <f>Q1034*H1034</f>
        <v>0</v>
      </c>
      <c r="S1034" s="132">
        <v>0</v>
      </c>
      <c r="T1034" s="133">
        <f>S1034*H1034</f>
        <v>0</v>
      </c>
      <c r="AR1034" s="134" t="s">
        <v>133</v>
      </c>
      <c r="AT1034" s="134" t="s">
        <v>128</v>
      </c>
      <c r="AU1034" s="134" t="s">
        <v>84</v>
      </c>
      <c r="AY1034" s="13" t="s">
        <v>125</v>
      </c>
      <c r="BE1034" s="135">
        <f>IF(N1034="základní",J1034,0)</f>
        <v>168250</v>
      </c>
      <c r="BF1034" s="135">
        <f>IF(N1034="snížená",J1034,0)</f>
        <v>0</v>
      </c>
      <c r="BG1034" s="135">
        <f>IF(N1034="zákl. přenesená",J1034,0)</f>
        <v>0</v>
      </c>
      <c r="BH1034" s="135">
        <f>IF(N1034="sníž. přenesená",J1034,0)</f>
        <v>0</v>
      </c>
      <c r="BI1034" s="135">
        <f>IF(N1034="nulová",J1034,0)</f>
        <v>0</v>
      </c>
      <c r="BJ1034" s="13" t="s">
        <v>82</v>
      </c>
      <c r="BK1034" s="135">
        <f>ROUND(I1034*H1034,2)</f>
        <v>168250</v>
      </c>
      <c r="BL1034" s="13" t="s">
        <v>133</v>
      </c>
      <c r="BM1034" s="134" t="s">
        <v>1818</v>
      </c>
    </row>
    <row r="1035" spans="2:65" s="1" customFormat="1" ht="67.2">
      <c r="B1035" s="25"/>
      <c r="D1035" s="136" t="s">
        <v>134</v>
      </c>
      <c r="F1035" s="137" t="s">
        <v>1819</v>
      </c>
      <c r="L1035" s="25"/>
      <c r="M1035" s="138"/>
      <c r="T1035" s="49"/>
      <c r="AT1035" s="13" t="s">
        <v>134</v>
      </c>
      <c r="AU1035" s="13" t="s">
        <v>84</v>
      </c>
    </row>
    <row r="1036" spans="2:65" s="1" customFormat="1" ht="16.5" customHeight="1">
      <c r="B1036" s="25"/>
      <c r="C1036" s="124" t="s">
        <v>1820</v>
      </c>
      <c r="D1036" s="124" t="s">
        <v>128</v>
      </c>
      <c r="E1036" s="125" t="s">
        <v>1821</v>
      </c>
      <c r="F1036" s="126" t="s">
        <v>1822</v>
      </c>
      <c r="G1036" s="127" t="s">
        <v>431</v>
      </c>
      <c r="H1036" s="128">
        <v>150</v>
      </c>
      <c r="I1036" s="129">
        <v>615</v>
      </c>
      <c r="J1036" s="129">
        <f>ROUND(I1036*H1036,2)</f>
        <v>92250</v>
      </c>
      <c r="K1036" s="126" t="s">
        <v>132</v>
      </c>
      <c r="L1036" s="25"/>
      <c r="M1036" s="130" t="s">
        <v>1</v>
      </c>
      <c r="N1036" s="131" t="s">
        <v>39</v>
      </c>
      <c r="O1036" s="132">
        <v>0</v>
      </c>
      <c r="P1036" s="132">
        <f>O1036*H1036</f>
        <v>0</v>
      </c>
      <c r="Q1036" s="132">
        <v>0</v>
      </c>
      <c r="R1036" s="132">
        <f>Q1036*H1036</f>
        <v>0</v>
      </c>
      <c r="S1036" s="132">
        <v>0</v>
      </c>
      <c r="T1036" s="133">
        <f>S1036*H1036</f>
        <v>0</v>
      </c>
      <c r="AR1036" s="134" t="s">
        <v>133</v>
      </c>
      <c r="AT1036" s="134" t="s">
        <v>128</v>
      </c>
      <c r="AU1036" s="134" t="s">
        <v>84</v>
      </c>
      <c r="AY1036" s="13" t="s">
        <v>125</v>
      </c>
      <c r="BE1036" s="135">
        <f>IF(N1036="základní",J1036,0)</f>
        <v>92250</v>
      </c>
      <c r="BF1036" s="135">
        <f>IF(N1036="snížená",J1036,0)</f>
        <v>0</v>
      </c>
      <c r="BG1036" s="135">
        <f>IF(N1036="zákl. přenesená",J1036,0)</f>
        <v>0</v>
      </c>
      <c r="BH1036" s="135">
        <f>IF(N1036="sníž. přenesená",J1036,0)</f>
        <v>0</v>
      </c>
      <c r="BI1036" s="135">
        <f>IF(N1036="nulová",J1036,0)</f>
        <v>0</v>
      </c>
      <c r="BJ1036" s="13" t="s">
        <v>82</v>
      </c>
      <c r="BK1036" s="135">
        <f>ROUND(I1036*H1036,2)</f>
        <v>92250</v>
      </c>
      <c r="BL1036" s="13" t="s">
        <v>133</v>
      </c>
      <c r="BM1036" s="134" t="s">
        <v>1823</v>
      </c>
    </row>
    <row r="1037" spans="2:65" s="1" customFormat="1" ht="38.4">
      <c r="B1037" s="25"/>
      <c r="D1037" s="136" t="s">
        <v>134</v>
      </c>
      <c r="F1037" s="137" t="s">
        <v>1824</v>
      </c>
      <c r="L1037" s="25"/>
      <c r="M1037" s="138"/>
      <c r="T1037" s="49"/>
      <c r="AT1037" s="13" t="s">
        <v>134</v>
      </c>
      <c r="AU1037" s="13" t="s">
        <v>84</v>
      </c>
    </row>
    <row r="1038" spans="2:65" s="1" customFormat="1" ht="19.2">
      <c r="B1038" s="25"/>
      <c r="D1038" s="136" t="s">
        <v>136</v>
      </c>
      <c r="F1038" s="139" t="s">
        <v>1825</v>
      </c>
      <c r="L1038" s="25"/>
      <c r="M1038" s="138"/>
      <c r="T1038" s="49"/>
      <c r="AT1038" s="13" t="s">
        <v>136</v>
      </c>
      <c r="AU1038" s="13" t="s">
        <v>84</v>
      </c>
    </row>
    <row r="1039" spans="2:65" s="1" customFormat="1" ht="16.5" customHeight="1">
      <c r="B1039" s="25"/>
      <c r="C1039" s="124" t="s">
        <v>1826</v>
      </c>
      <c r="D1039" s="124" t="s">
        <v>128</v>
      </c>
      <c r="E1039" s="125" t="s">
        <v>1827</v>
      </c>
      <c r="F1039" s="126" t="s">
        <v>1828</v>
      </c>
      <c r="G1039" s="127" t="s">
        <v>431</v>
      </c>
      <c r="H1039" s="128">
        <v>150</v>
      </c>
      <c r="I1039" s="129">
        <v>866</v>
      </c>
      <c r="J1039" s="129">
        <f>ROUND(I1039*H1039,2)</f>
        <v>129900</v>
      </c>
      <c r="K1039" s="126" t="s">
        <v>132</v>
      </c>
      <c r="L1039" s="25"/>
      <c r="M1039" s="130" t="s">
        <v>1</v>
      </c>
      <c r="N1039" s="131" t="s">
        <v>39</v>
      </c>
      <c r="O1039" s="132">
        <v>0</v>
      </c>
      <c r="P1039" s="132">
        <f>O1039*H1039</f>
        <v>0</v>
      </c>
      <c r="Q1039" s="132">
        <v>0</v>
      </c>
      <c r="R1039" s="132">
        <f>Q1039*H1039</f>
        <v>0</v>
      </c>
      <c r="S1039" s="132">
        <v>0</v>
      </c>
      <c r="T1039" s="133">
        <f>S1039*H1039</f>
        <v>0</v>
      </c>
      <c r="AR1039" s="134" t="s">
        <v>133</v>
      </c>
      <c r="AT1039" s="134" t="s">
        <v>128</v>
      </c>
      <c r="AU1039" s="134" t="s">
        <v>84</v>
      </c>
      <c r="AY1039" s="13" t="s">
        <v>125</v>
      </c>
      <c r="BE1039" s="135">
        <f>IF(N1039="základní",J1039,0)</f>
        <v>129900</v>
      </c>
      <c r="BF1039" s="135">
        <f>IF(N1039="snížená",J1039,0)</f>
        <v>0</v>
      </c>
      <c r="BG1039" s="135">
        <f>IF(N1039="zákl. přenesená",J1039,0)</f>
        <v>0</v>
      </c>
      <c r="BH1039" s="135">
        <f>IF(N1039="sníž. přenesená",J1039,0)</f>
        <v>0</v>
      </c>
      <c r="BI1039" s="135">
        <f>IF(N1039="nulová",J1039,0)</f>
        <v>0</v>
      </c>
      <c r="BJ1039" s="13" t="s">
        <v>82</v>
      </c>
      <c r="BK1039" s="135">
        <f>ROUND(I1039*H1039,2)</f>
        <v>129900</v>
      </c>
      <c r="BL1039" s="13" t="s">
        <v>133</v>
      </c>
      <c r="BM1039" s="134" t="s">
        <v>1829</v>
      </c>
    </row>
    <row r="1040" spans="2:65" s="1" customFormat="1" ht="38.4">
      <c r="B1040" s="25"/>
      <c r="D1040" s="136" t="s">
        <v>134</v>
      </c>
      <c r="F1040" s="137" t="s">
        <v>1830</v>
      </c>
      <c r="L1040" s="25"/>
      <c r="M1040" s="138"/>
      <c r="T1040" s="49"/>
      <c r="AT1040" s="13" t="s">
        <v>134</v>
      </c>
      <c r="AU1040" s="13" t="s">
        <v>84</v>
      </c>
    </row>
    <row r="1041" spans="2:65" s="1" customFormat="1" ht="19.2">
      <c r="B1041" s="25"/>
      <c r="D1041" s="136" t="s">
        <v>136</v>
      </c>
      <c r="F1041" s="139" t="s">
        <v>1825</v>
      </c>
      <c r="L1041" s="25"/>
      <c r="M1041" s="138"/>
      <c r="T1041" s="49"/>
      <c r="AT1041" s="13" t="s">
        <v>136</v>
      </c>
      <c r="AU1041" s="13" t="s">
        <v>84</v>
      </c>
    </row>
    <row r="1042" spans="2:65" s="1" customFormat="1" ht="16.5" customHeight="1">
      <c r="B1042" s="25"/>
      <c r="C1042" s="124" t="s">
        <v>1831</v>
      </c>
      <c r="D1042" s="124" t="s">
        <v>128</v>
      </c>
      <c r="E1042" s="125" t="s">
        <v>1832</v>
      </c>
      <c r="F1042" s="126" t="s">
        <v>1833</v>
      </c>
      <c r="G1042" s="127" t="s">
        <v>431</v>
      </c>
      <c r="H1042" s="128">
        <v>150</v>
      </c>
      <c r="I1042" s="129">
        <v>786</v>
      </c>
      <c r="J1042" s="129">
        <f>ROUND(I1042*H1042,2)</f>
        <v>117900</v>
      </c>
      <c r="K1042" s="126" t="s">
        <v>132</v>
      </c>
      <c r="L1042" s="25"/>
      <c r="M1042" s="130" t="s">
        <v>1</v>
      </c>
      <c r="N1042" s="131" t="s">
        <v>39</v>
      </c>
      <c r="O1042" s="132">
        <v>0</v>
      </c>
      <c r="P1042" s="132">
        <f>O1042*H1042</f>
        <v>0</v>
      </c>
      <c r="Q1042" s="132">
        <v>0</v>
      </c>
      <c r="R1042" s="132">
        <f>Q1042*H1042</f>
        <v>0</v>
      </c>
      <c r="S1042" s="132">
        <v>0</v>
      </c>
      <c r="T1042" s="133">
        <f>S1042*H1042</f>
        <v>0</v>
      </c>
      <c r="AR1042" s="134" t="s">
        <v>133</v>
      </c>
      <c r="AT1042" s="134" t="s">
        <v>128</v>
      </c>
      <c r="AU1042" s="134" t="s">
        <v>84</v>
      </c>
      <c r="AY1042" s="13" t="s">
        <v>125</v>
      </c>
      <c r="BE1042" s="135">
        <f>IF(N1042="základní",J1042,0)</f>
        <v>117900</v>
      </c>
      <c r="BF1042" s="135">
        <f>IF(N1042="snížená",J1042,0)</f>
        <v>0</v>
      </c>
      <c r="BG1042" s="135">
        <f>IF(N1042="zákl. přenesená",J1042,0)</f>
        <v>0</v>
      </c>
      <c r="BH1042" s="135">
        <f>IF(N1042="sníž. přenesená",J1042,0)</f>
        <v>0</v>
      </c>
      <c r="BI1042" s="135">
        <f>IF(N1042="nulová",J1042,0)</f>
        <v>0</v>
      </c>
      <c r="BJ1042" s="13" t="s">
        <v>82</v>
      </c>
      <c r="BK1042" s="135">
        <f>ROUND(I1042*H1042,2)</f>
        <v>117900</v>
      </c>
      <c r="BL1042" s="13" t="s">
        <v>133</v>
      </c>
      <c r="BM1042" s="134" t="s">
        <v>1834</v>
      </c>
    </row>
    <row r="1043" spans="2:65" s="1" customFormat="1" ht="38.4">
      <c r="B1043" s="25"/>
      <c r="D1043" s="136" t="s">
        <v>134</v>
      </c>
      <c r="F1043" s="137" t="s">
        <v>1835</v>
      </c>
      <c r="L1043" s="25"/>
      <c r="M1043" s="138"/>
      <c r="T1043" s="49"/>
      <c r="AT1043" s="13" t="s">
        <v>134</v>
      </c>
      <c r="AU1043" s="13" t="s">
        <v>84</v>
      </c>
    </row>
    <row r="1044" spans="2:65" s="1" customFormat="1" ht="19.2">
      <c r="B1044" s="25"/>
      <c r="D1044" s="136" t="s">
        <v>136</v>
      </c>
      <c r="F1044" s="139" t="s">
        <v>1825</v>
      </c>
      <c r="L1044" s="25"/>
      <c r="M1044" s="138"/>
      <c r="T1044" s="49"/>
      <c r="AT1044" s="13" t="s">
        <v>136</v>
      </c>
      <c r="AU1044" s="13" t="s">
        <v>84</v>
      </c>
    </row>
    <row r="1045" spans="2:65" s="1" customFormat="1" ht="16.5" customHeight="1">
      <c r="B1045" s="25"/>
      <c r="C1045" s="124" t="s">
        <v>1836</v>
      </c>
      <c r="D1045" s="124" t="s">
        <v>128</v>
      </c>
      <c r="E1045" s="125" t="s">
        <v>1837</v>
      </c>
      <c r="F1045" s="126" t="s">
        <v>1838</v>
      </c>
      <c r="G1045" s="127" t="s">
        <v>431</v>
      </c>
      <c r="H1045" s="128">
        <v>150</v>
      </c>
      <c r="I1045" s="129">
        <v>1130</v>
      </c>
      <c r="J1045" s="129">
        <f>ROUND(I1045*H1045,2)</f>
        <v>169500</v>
      </c>
      <c r="K1045" s="126" t="s">
        <v>132</v>
      </c>
      <c r="L1045" s="25"/>
      <c r="M1045" s="130" t="s">
        <v>1</v>
      </c>
      <c r="N1045" s="131" t="s">
        <v>39</v>
      </c>
      <c r="O1045" s="132">
        <v>0</v>
      </c>
      <c r="P1045" s="132">
        <f>O1045*H1045</f>
        <v>0</v>
      </c>
      <c r="Q1045" s="132">
        <v>0</v>
      </c>
      <c r="R1045" s="132">
        <f>Q1045*H1045</f>
        <v>0</v>
      </c>
      <c r="S1045" s="132">
        <v>0</v>
      </c>
      <c r="T1045" s="133">
        <f>S1045*H1045</f>
        <v>0</v>
      </c>
      <c r="AR1045" s="134" t="s">
        <v>133</v>
      </c>
      <c r="AT1045" s="134" t="s">
        <v>128</v>
      </c>
      <c r="AU1045" s="134" t="s">
        <v>84</v>
      </c>
      <c r="AY1045" s="13" t="s">
        <v>125</v>
      </c>
      <c r="BE1045" s="135">
        <f>IF(N1045="základní",J1045,0)</f>
        <v>169500</v>
      </c>
      <c r="BF1045" s="135">
        <f>IF(N1045="snížená",J1045,0)</f>
        <v>0</v>
      </c>
      <c r="BG1045" s="135">
        <f>IF(N1045="zákl. přenesená",J1045,0)</f>
        <v>0</v>
      </c>
      <c r="BH1045" s="135">
        <f>IF(N1045="sníž. přenesená",J1045,0)</f>
        <v>0</v>
      </c>
      <c r="BI1045" s="135">
        <f>IF(N1045="nulová",J1045,0)</f>
        <v>0</v>
      </c>
      <c r="BJ1045" s="13" t="s">
        <v>82</v>
      </c>
      <c r="BK1045" s="135">
        <f>ROUND(I1045*H1045,2)</f>
        <v>169500</v>
      </c>
      <c r="BL1045" s="13" t="s">
        <v>133</v>
      </c>
      <c r="BM1045" s="134" t="s">
        <v>1839</v>
      </c>
    </row>
    <row r="1046" spans="2:65" s="1" customFormat="1" ht="38.4">
      <c r="B1046" s="25"/>
      <c r="D1046" s="136" t="s">
        <v>134</v>
      </c>
      <c r="F1046" s="137" t="s">
        <v>1840</v>
      </c>
      <c r="L1046" s="25"/>
      <c r="M1046" s="138"/>
      <c r="T1046" s="49"/>
      <c r="AT1046" s="13" t="s">
        <v>134</v>
      </c>
      <c r="AU1046" s="13" t="s">
        <v>84</v>
      </c>
    </row>
    <row r="1047" spans="2:65" s="1" customFormat="1" ht="19.2">
      <c r="B1047" s="25"/>
      <c r="D1047" s="136" t="s">
        <v>136</v>
      </c>
      <c r="F1047" s="139" t="s">
        <v>1825</v>
      </c>
      <c r="L1047" s="25"/>
      <c r="M1047" s="138"/>
      <c r="T1047" s="49"/>
      <c r="AT1047" s="13" t="s">
        <v>136</v>
      </c>
      <c r="AU1047" s="13" t="s">
        <v>84</v>
      </c>
    </row>
    <row r="1048" spans="2:65" s="1" customFormat="1" ht="16.5" customHeight="1">
      <c r="B1048" s="25"/>
      <c r="C1048" s="124" t="s">
        <v>979</v>
      </c>
      <c r="D1048" s="124" t="s">
        <v>128</v>
      </c>
      <c r="E1048" s="125" t="s">
        <v>1841</v>
      </c>
      <c r="F1048" s="126" t="s">
        <v>1842</v>
      </c>
      <c r="G1048" s="127" t="s">
        <v>431</v>
      </c>
      <c r="H1048" s="128">
        <v>150</v>
      </c>
      <c r="I1048" s="129">
        <v>407</v>
      </c>
      <c r="J1048" s="129">
        <f>ROUND(I1048*H1048,2)</f>
        <v>61050</v>
      </c>
      <c r="K1048" s="126" t="s">
        <v>132</v>
      </c>
      <c r="L1048" s="25"/>
      <c r="M1048" s="130" t="s">
        <v>1</v>
      </c>
      <c r="N1048" s="131" t="s">
        <v>39</v>
      </c>
      <c r="O1048" s="132">
        <v>0</v>
      </c>
      <c r="P1048" s="132">
        <f>O1048*H1048</f>
        <v>0</v>
      </c>
      <c r="Q1048" s="132">
        <v>0</v>
      </c>
      <c r="R1048" s="132">
        <f>Q1048*H1048</f>
        <v>0</v>
      </c>
      <c r="S1048" s="132">
        <v>0</v>
      </c>
      <c r="T1048" s="133">
        <f>S1048*H1048</f>
        <v>0</v>
      </c>
      <c r="AR1048" s="134" t="s">
        <v>133</v>
      </c>
      <c r="AT1048" s="134" t="s">
        <v>128</v>
      </c>
      <c r="AU1048" s="134" t="s">
        <v>84</v>
      </c>
      <c r="AY1048" s="13" t="s">
        <v>125</v>
      </c>
      <c r="BE1048" s="135">
        <f>IF(N1048="základní",J1048,0)</f>
        <v>61050</v>
      </c>
      <c r="BF1048" s="135">
        <f>IF(N1048="snížená",J1048,0)</f>
        <v>0</v>
      </c>
      <c r="BG1048" s="135">
        <f>IF(N1048="zákl. přenesená",J1048,0)</f>
        <v>0</v>
      </c>
      <c r="BH1048" s="135">
        <f>IF(N1048="sníž. přenesená",J1048,0)</f>
        <v>0</v>
      </c>
      <c r="BI1048" s="135">
        <f>IF(N1048="nulová",J1048,0)</f>
        <v>0</v>
      </c>
      <c r="BJ1048" s="13" t="s">
        <v>82</v>
      </c>
      <c r="BK1048" s="135">
        <f>ROUND(I1048*H1048,2)</f>
        <v>61050</v>
      </c>
      <c r="BL1048" s="13" t="s">
        <v>133</v>
      </c>
      <c r="BM1048" s="134" t="s">
        <v>1843</v>
      </c>
    </row>
    <row r="1049" spans="2:65" s="1" customFormat="1" ht="38.4">
      <c r="B1049" s="25"/>
      <c r="D1049" s="136" t="s">
        <v>134</v>
      </c>
      <c r="F1049" s="137" t="s">
        <v>1844</v>
      </c>
      <c r="L1049" s="25"/>
      <c r="M1049" s="138"/>
      <c r="T1049" s="49"/>
      <c r="AT1049" s="13" t="s">
        <v>134</v>
      </c>
      <c r="AU1049" s="13" t="s">
        <v>84</v>
      </c>
    </row>
    <row r="1050" spans="2:65" s="1" customFormat="1" ht="19.2">
      <c r="B1050" s="25"/>
      <c r="D1050" s="136" t="s">
        <v>136</v>
      </c>
      <c r="F1050" s="139" t="s">
        <v>1845</v>
      </c>
      <c r="L1050" s="25"/>
      <c r="M1050" s="138"/>
      <c r="T1050" s="49"/>
      <c r="AT1050" s="13" t="s">
        <v>136</v>
      </c>
      <c r="AU1050" s="13" t="s">
        <v>84</v>
      </c>
    </row>
    <row r="1051" spans="2:65" s="1" customFormat="1" ht="16.5" customHeight="1">
      <c r="B1051" s="25"/>
      <c r="C1051" s="124" t="s">
        <v>1846</v>
      </c>
      <c r="D1051" s="124" t="s">
        <v>128</v>
      </c>
      <c r="E1051" s="125" t="s">
        <v>1847</v>
      </c>
      <c r="F1051" s="126" t="s">
        <v>1848</v>
      </c>
      <c r="G1051" s="127" t="s">
        <v>431</v>
      </c>
      <c r="H1051" s="128">
        <v>150</v>
      </c>
      <c r="I1051" s="129">
        <v>596</v>
      </c>
      <c r="J1051" s="129">
        <f>ROUND(I1051*H1051,2)</f>
        <v>89400</v>
      </c>
      <c r="K1051" s="126" t="s">
        <v>132</v>
      </c>
      <c r="L1051" s="25"/>
      <c r="M1051" s="130" t="s">
        <v>1</v>
      </c>
      <c r="N1051" s="131" t="s">
        <v>39</v>
      </c>
      <c r="O1051" s="132">
        <v>0</v>
      </c>
      <c r="P1051" s="132">
        <f>O1051*H1051</f>
        <v>0</v>
      </c>
      <c r="Q1051" s="132">
        <v>0</v>
      </c>
      <c r="R1051" s="132">
        <f>Q1051*H1051</f>
        <v>0</v>
      </c>
      <c r="S1051" s="132">
        <v>0</v>
      </c>
      <c r="T1051" s="133">
        <f>S1051*H1051</f>
        <v>0</v>
      </c>
      <c r="AR1051" s="134" t="s">
        <v>133</v>
      </c>
      <c r="AT1051" s="134" t="s">
        <v>128</v>
      </c>
      <c r="AU1051" s="134" t="s">
        <v>84</v>
      </c>
      <c r="AY1051" s="13" t="s">
        <v>125</v>
      </c>
      <c r="BE1051" s="135">
        <f>IF(N1051="základní",J1051,0)</f>
        <v>89400</v>
      </c>
      <c r="BF1051" s="135">
        <f>IF(N1051="snížená",J1051,0)</f>
        <v>0</v>
      </c>
      <c r="BG1051" s="135">
        <f>IF(N1051="zákl. přenesená",J1051,0)</f>
        <v>0</v>
      </c>
      <c r="BH1051" s="135">
        <f>IF(N1051="sníž. přenesená",J1051,0)</f>
        <v>0</v>
      </c>
      <c r="BI1051" s="135">
        <f>IF(N1051="nulová",J1051,0)</f>
        <v>0</v>
      </c>
      <c r="BJ1051" s="13" t="s">
        <v>82</v>
      </c>
      <c r="BK1051" s="135">
        <f>ROUND(I1051*H1051,2)</f>
        <v>89400</v>
      </c>
      <c r="BL1051" s="13" t="s">
        <v>133</v>
      </c>
      <c r="BM1051" s="134" t="s">
        <v>1849</v>
      </c>
    </row>
    <row r="1052" spans="2:65" s="1" customFormat="1" ht="38.4">
      <c r="B1052" s="25"/>
      <c r="D1052" s="136" t="s">
        <v>134</v>
      </c>
      <c r="F1052" s="137" t="s">
        <v>1850</v>
      </c>
      <c r="L1052" s="25"/>
      <c r="M1052" s="138"/>
      <c r="T1052" s="49"/>
      <c r="AT1052" s="13" t="s">
        <v>134</v>
      </c>
      <c r="AU1052" s="13" t="s">
        <v>84</v>
      </c>
    </row>
    <row r="1053" spans="2:65" s="1" customFormat="1" ht="19.2">
      <c r="B1053" s="25"/>
      <c r="D1053" s="136" t="s">
        <v>136</v>
      </c>
      <c r="F1053" s="139" t="s">
        <v>1845</v>
      </c>
      <c r="L1053" s="25"/>
      <c r="M1053" s="138"/>
      <c r="T1053" s="49"/>
      <c r="AT1053" s="13" t="s">
        <v>136</v>
      </c>
      <c r="AU1053" s="13" t="s">
        <v>84</v>
      </c>
    </row>
    <row r="1054" spans="2:65" s="1" customFormat="1" ht="16.5" customHeight="1">
      <c r="B1054" s="25"/>
      <c r="C1054" s="124" t="s">
        <v>983</v>
      </c>
      <c r="D1054" s="124" t="s">
        <v>128</v>
      </c>
      <c r="E1054" s="125" t="s">
        <v>1851</v>
      </c>
      <c r="F1054" s="126" t="s">
        <v>1852</v>
      </c>
      <c r="G1054" s="127" t="s">
        <v>431</v>
      </c>
      <c r="H1054" s="128">
        <v>150</v>
      </c>
      <c r="I1054" s="129">
        <v>535</v>
      </c>
      <c r="J1054" s="129">
        <f>ROUND(I1054*H1054,2)</f>
        <v>80250</v>
      </c>
      <c r="K1054" s="126" t="s">
        <v>132</v>
      </c>
      <c r="L1054" s="25"/>
      <c r="M1054" s="130" t="s">
        <v>1</v>
      </c>
      <c r="N1054" s="131" t="s">
        <v>39</v>
      </c>
      <c r="O1054" s="132">
        <v>0</v>
      </c>
      <c r="P1054" s="132">
        <f>O1054*H1054</f>
        <v>0</v>
      </c>
      <c r="Q1054" s="132">
        <v>0</v>
      </c>
      <c r="R1054" s="132">
        <f>Q1054*H1054</f>
        <v>0</v>
      </c>
      <c r="S1054" s="132">
        <v>0</v>
      </c>
      <c r="T1054" s="133">
        <f>S1054*H1054</f>
        <v>0</v>
      </c>
      <c r="AR1054" s="134" t="s">
        <v>133</v>
      </c>
      <c r="AT1054" s="134" t="s">
        <v>128</v>
      </c>
      <c r="AU1054" s="134" t="s">
        <v>84</v>
      </c>
      <c r="AY1054" s="13" t="s">
        <v>125</v>
      </c>
      <c r="BE1054" s="135">
        <f>IF(N1054="základní",J1054,0)</f>
        <v>80250</v>
      </c>
      <c r="BF1054" s="135">
        <f>IF(N1054="snížená",J1054,0)</f>
        <v>0</v>
      </c>
      <c r="BG1054" s="135">
        <f>IF(N1054="zákl. přenesená",J1054,0)</f>
        <v>0</v>
      </c>
      <c r="BH1054" s="135">
        <f>IF(N1054="sníž. přenesená",J1054,0)</f>
        <v>0</v>
      </c>
      <c r="BI1054" s="135">
        <f>IF(N1054="nulová",J1054,0)</f>
        <v>0</v>
      </c>
      <c r="BJ1054" s="13" t="s">
        <v>82</v>
      </c>
      <c r="BK1054" s="135">
        <f>ROUND(I1054*H1054,2)</f>
        <v>80250</v>
      </c>
      <c r="BL1054" s="13" t="s">
        <v>133</v>
      </c>
      <c r="BM1054" s="134" t="s">
        <v>1853</v>
      </c>
    </row>
    <row r="1055" spans="2:65" s="1" customFormat="1" ht="38.4">
      <c r="B1055" s="25"/>
      <c r="D1055" s="136" t="s">
        <v>134</v>
      </c>
      <c r="F1055" s="137" t="s">
        <v>1854</v>
      </c>
      <c r="L1055" s="25"/>
      <c r="M1055" s="138"/>
      <c r="T1055" s="49"/>
      <c r="AT1055" s="13" t="s">
        <v>134</v>
      </c>
      <c r="AU1055" s="13" t="s">
        <v>84</v>
      </c>
    </row>
    <row r="1056" spans="2:65" s="1" customFormat="1" ht="19.2">
      <c r="B1056" s="25"/>
      <c r="D1056" s="136" t="s">
        <v>136</v>
      </c>
      <c r="F1056" s="139" t="s">
        <v>1845</v>
      </c>
      <c r="L1056" s="25"/>
      <c r="M1056" s="138"/>
      <c r="T1056" s="49"/>
      <c r="AT1056" s="13" t="s">
        <v>136</v>
      </c>
      <c r="AU1056" s="13" t="s">
        <v>84</v>
      </c>
    </row>
    <row r="1057" spans="2:65" s="1" customFormat="1" ht="16.5" customHeight="1">
      <c r="B1057" s="25"/>
      <c r="C1057" s="124" t="s">
        <v>1855</v>
      </c>
      <c r="D1057" s="124" t="s">
        <v>128</v>
      </c>
      <c r="E1057" s="125" t="s">
        <v>1856</v>
      </c>
      <c r="F1057" s="126" t="s">
        <v>1857</v>
      </c>
      <c r="G1057" s="127" t="s">
        <v>431</v>
      </c>
      <c r="H1057" s="128">
        <v>150</v>
      </c>
      <c r="I1057" s="129">
        <v>791</v>
      </c>
      <c r="J1057" s="129">
        <f>ROUND(I1057*H1057,2)</f>
        <v>118650</v>
      </c>
      <c r="K1057" s="126" t="s">
        <v>132</v>
      </c>
      <c r="L1057" s="25"/>
      <c r="M1057" s="130" t="s">
        <v>1</v>
      </c>
      <c r="N1057" s="131" t="s">
        <v>39</v>
      </c>
      <c r="O1057" s="132">
        <v>0</v>
      </c>
      <c r="P1057" s="132">
        <f>O1057*H1057</f>
        <v>0</v>
      </c>
      <c r="Q1057" s="132">
        <v>0</v>
      </c>
      <c r="R1057" s="132">
        <f>Q1057*H1057</f>
        <v>0</v>
      </c>
      <c r="S1057" s="132">
        <v>0</v>
      </c>
      <c r="T1057" s="133">
        <f>S1057*H1057</f>
        <v>0</v>
      </c>
      <c r="AR1057" s="134" t="s">
        <v>133</v>
      </c>
      <c r="AT1057" s="134" t="s">
        <v>128</v>
      </c>
      <c r="AU1057" s="134" t="s">
        <v>84</v>
      </c>
      <c r="AY1057" s="13" t="s">
        <v>125</v>
      </c>
      <c r="BE1057" s="135">
        <f>IF(N1057="základní",J1057,0)</f>
        <v>118650</v>
      </c>
      <c r="BF1057" s="135">
        <f>IF(N1057="snížená",J1057,0)</f>
        <v>0</v>
      </c>
      <c r="BG1057" s="135">
        <f>IF(N1057="zákl. přenesená",J1057,0)</f>
        <v>0</v>
      </c>
      <c r="BH1057" s="135">
        <f>IF(N1057="sníž. přenesená",J1057,0)</f>
        <v>0</v>
      </c>
      <c r="BI1057" s="135">
        <f>IF(N1057="nulová",J1057,0)</f>
        <v>0</v>
      </c>
      <c r="BJ1057" s="13" t="s">
        <v>82</v>
      </c>
      <c r="BK1057" s="135">
        <f>ROUND(I1057*H1057,2)</f>
        <v>118650</v>
      </c>
      <c r="BL1057" s="13" t="s">
        <v>133</v>
      </c>
      <c r="BM1057" s="134" t="s">
        <v>1858</v>
      </c>
    </row>
    <row r="1058" spans="2:65" s="1" customFormat="1" ht="38.4">
      <c r="B1058" s="25"/>
      <c r="D1058" s="136" t="s">
        <v>134</v>
      </c>
      <c r="F1058" s="137" t="s">
        <v>1859</v>
      </c>
      <c r="L1058" s="25"/>
      <c r="M1058" s="138"/>
      <c r="T1058" s="49"/>
      <c r="AT1058" s="13" t="s">
        <v>134</v>
      </c>
      <c r="AU1058" s="13" t="s">
        <v>84</v>
      </c>
    </row>
    <row r="1059" spans="2:65" s="1" customFormat="1" ht="19.2">
      <c r="B1059" s="25"/>
      <c r="D1059" s="136" t="s">
        <v>136</v>
      </c>
      <c r="F1059" s="139" t="s">
        <v>1845</v>
      </c>
      <c r="L1059" s="25"/>
      <c r="M1059" s="138"/>
      <c r="T1059" s="49"/>
      <c r="AT1059" s="13" t="s">
        <v>136</v>
      </c>
      <c r="AU1059" s="13" t="s">
        <v>84</v>
      </c>
    </row>
    <row r="1060" spans="2:65" s="1" customFormat="1" ht="16.5" customHeight="1">
      <c r="B1060" s="25"/>
      <c r="C1060" s="124" t="s">
        <v>992</v>
      </c>
      <c r="D1060" s="124" t="s">
        <v>128</v>
      </c>
      <c r="E1060" s="125" t="s">
        <v>1860</v>
      </c>
      <c r="F1060" s="126" t="s">
        <v>1861</v>
      </c>
      <c r="G1060" s="127" t="s">
        <v>431</v>
      </c>
      <c r="H1060" s="128">
        <v>150</v>
      </c>
      <c r="I1060" s="129">
        <v>342</v>
      </c>
      <c r="J1060" s="129">
        <f>ROUND(I1060*H1060,2)</f>
        <v>51300</v>
      </c>
      <c r="K1060" s="126" t="s">
        <v>132</v>
      </c>
      <c r="L1060" s="25"/>
      <c r="M1060" s="130" t="s">
        <v>1</v>
      </c>
      <c r="N1060" s="131" t="s">
        <v>39</v>
      </c>
      <c r="O1060" s="132">
        <v>0</v>
      </c>
      <c r="P1060" s="132">
        <f>O1060*H1060</f>
        <v>0</v>
      </c>
      <c r="Q1060" s="132">
        <v>0</v>
      </c>
      <c r="R1060" s="132">
        <f>Q1060*H1060</f>
        <v>0</v>
      </c>
      <c r="S1060" s="132">
        <v>0</v>
      </c>
      <c r="T1060" s="133">
        <f>S1060*H1060</f>
        <v>0</v>
      </c>
      <c r="AR1060" s="134" t="s">
        <v>133</v>
      </c>
      <c r="AT1060" s="134" t="s">
        <v>128</v>
      </c>
      <c r="AU1060" s="134" t="s">
        <v>84</v>
      </c>
      <c r="AY1060" s="13" t="s">
        <v>125</v>
      </c>
      <c r="BE1060" s="135">
        <f>IF(N1060="základní",J1060,0)</f>
        <v>51300</v>
      </c>
      <c r="BF1060" s="135">
        <f>IF(N1060="snížená",J1060,0)</f>
        <v>0</v>
      </c>
      <c r="BG1060" s="135">
        <f>IF(N1060="zákl. přenesená",J1060,0)</f>
        <v>0</v>
      </c>
      <c r="BH1060" s="135">
        <f>IF(N1060="sníž. přenesená",J1060,0)</f>
        <v>0</v>
      </c>
      <c r="BI1060" s="135">
        <f>IF(N1060="nulová",J1060,0)</f>
        <v>0</v>
      </c>
      <c r="BJ1060" s="13" t="s">
        <v>82</v>
      </c>
      <c r="BK1060" s="135">
        <f>ROUND(I1060*H1060,2)</f>
        <v>51300</v>
      </c>
      <c r="BL1060" s="13" t="s">
        <v>133</v>
      </c>
      <c r="BM1060" s="134" t="s">
        <v>1862</v>
      </c>
    </row>
    <row r="1061" spans="2:65" s="1" customFormat="1" ht="38.4">
      <c r="B1061" s="25"/>
      <c r="D1061" s="136" t="s">
        <v>134</v>
      </c>
      <c r="F1061" s="137" t="s">
        <v>1863</v>
      </c>
      <c r="L1061" s="25"/>
      <c r="M1061" s="138"/>
      <c r="T1061" s="49"/>
      <c r="AT1061" s="13" t="s">
        <v>134</v>
      </c>
      <c r="AU1061" s="13" t="s">
        <v>84</v>
      </c>
    </row>
    <row r="1062" spans="2:65" s="1" customFormat="1" ht="19.2">
      <c r="B1062" s="25"/>
      <c r="D1062" s="136" t="s">
        <v>136</v>
      </c>
      <c r="F1062" s="139" t="s">
        <v>1864</v>
      </c>
      <c r="L1062" s="25"/>
      <c r="M1062" s="138"/>
      <c r="T1062" s="49"/>
      <c r="AT1062" s="13" t="s">
        <v>136</v>
      </c>
      <c r="AU1062" s="13" t="s">
        <v>84</v>
      </c>
    </row>
    <row r="1063" spans="2:65" s="1" customFormat="1" ht="16.5" customHeight="1">
      <c r="B1063" s="25"/>
      <c r="C1063" s="124" t="s">
        <v>1865</v>
      </c>
      <c r="D1063" s="124" t="s">
        <v>128</v>
      </c>
      <c r="E1063" s="125" t="s">
        <v>1866</v>
      </c>
      <c r="F1063" s="126" t="s">
        <v>1867</v>
      </c>
      <c r="G1063" s="127" t="s">
        <v>431</v>
      </c>
      <c r="H1063" s="128">
        <v>150</v>
      </c>
      <c r="I1063" s="129">
        <v>531</v>
      </c>
      <c r="J1063" s="129">
        <f>ROUND(I1063*H1063,2)</f>
        <v>79650</v>
      </c>
      <c r="K1063" s="126" t="s">
        <v>132</v>
      </c>
      <c r="L1063" s="25"/>
      <c r="M1063" s="130" t="s">
        <v>1</v>
      </c>
      <c r="N1063" s="131" t="s">
        <v>39</v>
      </c>
      <c r="O1063" s="132">
        <v>0</v>
      </c>
      <c r="P1063" s="132">
        <f>O1063*H1063</f>
        <v>0</v>
      </c>
      <c r="Q1063" s="132">
        <v>0</v>
      </c>
      <c r="R1063" s="132">
        <f>Q1063*H1063</f>
        <v>0</v>
      </c>
      <c r="S1063" s="132">
        <v>0</v>
      </c>
      <c r="T1063" s="133">
        <f>S1063*H1063</f>
        <v>0</v>
      </c>
      <c r="AR1063" s="134" t="s">
        <v>133</v>
      </c>
      <c r="AT1063" s="134" t="s">
        <v>128</v>
      </c>
      <c r="AU1063" s="134" t="s">
        <v>84</v>
      </c>
      <c r="AY1063" s="13" t="s">
        <v>125</v>
      </c>
      <c r="BE1063" s="135">
        <f>IF(N1063="základní",J1063,0)</f>
        <v>79650</v>
      </c>
      <c r="BF1063" s="135">
        <f>IF(N1063="snížená",J1063,0)</f>
        <v>0</v>
      </c>
      <c r="BG1063" s="135">
        <f>IF(N1063="zákl. přenesená",J1063,0)</f>
        <v>0</v>
      </c>
      <c r="BH1063" s="135">
        <f>IF(N1063="sníž. přenesená",J1063,0)</f>
        <v>0</v>
      </c>
      <c r="BI1063" s="135">
        <f>IF(N1063="nulová",J1063,0)</f>
        <v>0</v>
      </c>
      <c r="BJ1063" s="13" t="s">
        <v>82</v>
      </c>
      <c r="BK1063" s="135">
        <f>ROUND(I1063*H1063,2)</f>
        <v>79650</v>
      </c>
      <c r="BL1063" s="13" t="s">
        <v>133</v>
      </c>
      <c r="BM1063" s="134" t="s">
        <v>1868</v>
      </c>
    </row>
    <row r="1064" spans="2:65" s="1" customFormat="1" ht="38.4">
      <c r="B1064" s="25"/>
      <c r="D1064" s="136" t="s">
        <v>134</v>
      </c>
      <c r="F1064" s="137" t="s">
        <v>1869</v>
      </c>
      <c r="L1064" s="25"/>
      <c r="M1064" s="138"/>
      <c r="T1064" s="49"/>
      <c r="AT1064" s="13" t="s">
        <v>134</v>
      </c>
      <c r="AU1064" s="13" t="s">
        <v>84</v>
      </c>
    </row>
    <row r="1065" spans="2:65" s="1" customFormat="1" ht="19.2">
      <c r="B1065" s="25"/>
      <c r="D1065" s="136" t="s">
        <v>136</v>
      </c>
      <c r="F1065" s="139" t="s">
        <v>1864</v>
      </c>
      <c r="L1065" s="25"/>
      <c r="M1065" s="138"/>
      <c r="T1065" s="49"/>
      <c r="AT1065" s="13" t="s">
        <v>136</v>
      </c>
      <c r="AU1065" s="13" t="s">
        <v>84</v>
      </c>
    </row>
    <row r="1066" spans="2:65" s="1" customFormat="1" ht="16.5" customHeight="1">
      <c r="B1066" s="25"/>
      <c r="C1066" s="124" t="s">
        <v>997</v>
      </c>
      <c r="D1066" s="124" t="s">
        <v>128</v>
      </c>
      <c r="E1066" s="125" t="s">
        <v>1870</v>
      </c>
      <c r="F1066" s="126" t="s">
        <v>1871</v>
      </c>
      <c r="G1066" s="127" t="s">
        <v>431</v>
      </c>
      <c r="H1066" s="128">
        <v>150</v>
      </c>
      <c r="I1066" s="129">
        <v>450</v>
      </c>
      <c r="J1066" s="129">
        <f>ROUND(I1066*H1066,2)</f>
        <v>67500</v>
      </c>
      <c r="K1066" s="126" t="s">
        <v>132</v>
      </c>
      <c r="L1066" s="25"/>
      <c r="M1066" s="130" t="s">
        <v>1</v>
      </c>
      <c r="N1066" s="131" t="s">
        <v>39</v>
      </c>
      <c r="O1066" s="132">
        <v>0</v>
      </c>
      <c r="P1066" s="132">
        <f>O1066*H1066</f>
        <v>0</v>
      </c>
      <c r="Q1066" s="132">
        <v>0</v>
      </c>
      <c r="R1066" s="132">
        <f>Q1066*H1066</f>
        <v>0</v>
      </c>
      <c r="S1066" s="132">
        <v>0</v>
      </c>
      <c r="T1066" s="133">
        <f>S1066*H1066</f>
        <v>0</v>
      </c>
      <c r="AR1066" s="134" t="s">
        <v>133</v>
      </c>
      <c r="AT1066" s="134" t="s">
        <v>128</v>
      </c>
      <c r="AU1066" s="134" t="s">
        <v>84</v>
      </c>
      <c r="AY1066" s="13" t="s">
        <v>125</v>
      </c>
      <c r="BE1066" s="135">
        <f>IF(N1066="základní",J1066,0)</f>
        <v>67500</v>
      </c>
      <c r="BF1066" s="135">
        <f>IF(N1066="snížená",J1066,0)</f>
        <v>0</v>
      </c>
      <c r="BG1066" s="135">
        <f>IF(N1066="zákl. přenesená",J1066,0)</f>
        <v>0</v>
      </c>
      <c r="BH1066" s="135">
        <f>IF(N1066="sníž. přenesená",J1066,0)</f>
        <v>0</v>
      </c>
      <c r="BI1066" s="135">
        <f>IF(N1066="nulová",J1066,0)</f>
        <v>0</v>
      </c>
      <c r="BJ1066" s="13" t="s">
        <v>82</v>
      </c>
      <c r="BK1066" s="135">
        <f>ROUND(I1066*H1066,2)</f>
        <v>67500</v>
      </c>
      <c r="BL1066" s="13" t="s">
        <v>133</v>
      </c>
      <c r="BM1066" s="134" t="s">
        <v>1872</v>
      </c>
    </row>
    <row r="1067" spans="2:65" s="1" customFormat="1" ht="38.4">
      <c r="B1067" s="25"/>
      <c r="D1067" s="136" t="s">
        <v>134</v>
      </c>
      <c r="F1067" s="137" t="s">
        <v>1873</v>
      </c>
      <c r="L1067" s="25"/>
      <c r="M1067" s="138"/>
      <c r="T1067" s="49"/>
      <c r="AT1067" s="13" t="s">
        <v>134</v>
      </c>
      <c r="AU1067" s="13" t="s">
        <v>84</v>
      </c>
    </row>
    <row r="1068" spans="2:65" s="1" customFormat="1" ht="19.2">
      <c r="B1068" s="25"/>
      <c r="D1068" s="136" t="s">
        <v>136</v>
      </c>
      <c r="F1068" s="139" t="s">
        <v>1864</v>
      </c>
      <c r="L1068" s="25"/>
      <c r="M1068" s="138"/>
      <c r="T1068" s="49"/>
      <c r="AT1068" s="13" t="s">
        <v>136</v>
      </c>
      <c r="AU1068" s="13" t="s">
        <v>84</v>
      </c>
    </row>
    <row r="1069" spans="2:65" s="1" customFormat="1" ht="16.5" customHeight="1">
      <c r="B1069" s="25"/>
      <c r="C1069" s="124" t="s">
        <v>1874</v>
      </c>
      <c r="D1069" s="124" t="s">
        <v>128</v>
      </c>
      <c r="E1069" s="125" t="s">
        <v>1875</v>
      </c>
      <c r="F1069" s="126" t="s">
        <v>1876</v>
      </c>
      <c r="G1069" s="127" t="s">
        <v>431</v>
      </c>
      <c r="H1069" s="128">
        <v>150</v>
      </c>
      <c r="I1069" s="129">
        <v>703</v>
      </c>
      <c r="J1069" s="129">
        <f>ROUND(I1069*H1069,2)</f>
        <v>105450</v>
      </c>
      <c r="K1069" s="126" t="s">
        <v>132</v>
      </c>
      <c r="L1069" s="25"/>
      <c r="M1069" s="130" t="s">
        <v>1</v>
      </c>
      <c r="N1069" s="131" t="s">
        <v>39</v>
      </c>
      <c r="O1069" s="132">
        <v>0</v>
      </c>
      <c r="P1069" s="132">
        <f>O1069*H1069</f>
        <v>0</v>
      </c>
      <c r="Q1069" s="132">
        <v>0</v>
      </c>
      <c r="R1069" s="132">
        <f>Q1069*H1069</f>
        <v>0</v>
      </c>
      <c r="S1069" s="132">
        <v>0</v>
      </c>
      <c r="T1069" s="133">
        <f>S1069*H1069</f>
        <v>0</v>
      </c>
      <c r="AR1069" s="134" t="s">
        <v>133</v>
      </c>
      <c r="AT1069" s="134" t="s">
        <v>128</v>
      </c>
      <c r="AU1069" s="134" t="s">
        <v>84</v>
      </c>
      <c r="AY1069" s="13" t="s">
        <v>125</v>
      </c>
      <c r="BE1069" s="135">
        <f>IF(N1069="základní",J1069,0)</f>
        <v>105450</v>
      </c>
      <c r="BF1069" s="135">
        <f>IF(N1069="snížená",J1069,0)</f>
        <v>0</v>
      </c>
      <c r="BG1069" s="135">
        <f>IF(N1069="zákl. přenesená",J1069,0)</f>
        <v>0</v>
      </c>
      <c r="BH1069" s="135">
        <f>IF(N1069="sníž. přenesená",J1069,0)</f>
        <v>0</v>
      </c>
      <c r="BI1069" s="135">
        <f>IF(N1069="nulová",J1069,0)</f>
        <v>0</v>
      </c>
      <c r="BJ1069" s="13" t="s">
        <v>82</v>
      </c>
      <c r="BK1069" s="135">
        <f>ROUND(I1069*H1069,2)</f>
        <v>105450</v>
      </c>
      <c r="BL1069" s="13" t="s">
        <v>133</v>
      </c>
      <c r="BM1069" s="134" t="s">
        <v>1877</v>
      </c>
    </row>
    <row r="1070" spans="2:65" s="1" customFormat="1" ht="38.4">
      <c r="B1070" s="25"/>
      <c r="D1070" s="136" t="s">
        <v>134</v>
      </c>
      <c r="F1070" s="137" t="s">
        <v>1878</v>
      </c>
      <c r="L1070" s="25"/>
      <c r="M1070" s="138"/>
      <c r="T1070" s="49"/>
      <c r="AT1070" s="13" t="s">
        <v>134</v>
      </c>
      <c r="AU1070" s="13" t="s">
        <v>84</v>
      </c>
    </row>
    <row r="1071" spans="2:65" s="1" customFormat="1" ht="19.2">
      <c r="B1071" s="25"/>
      <c r="D1071" s="136" t="s">
        <v>136</v>
      </c>
      <c r="F1071" s="139" t="s">
        <v>1864</v>
      </c>
      <c r="L1071" s="25"/>
      <c r="M1071" s="138"/>
      <c r="T1071" s="49"/>
      <c r="AT1071" s="13" t="s">
        <v>136</v>
      </c>
      <c r="AU1071" s="13" t="s">
        <v>84</v>
      </c>
    </row>
    <row r="1072" spans="2:65" s="1" customFormat="1" ht="16.5" customHeight="1">
      <c r="B1072" s="25"/>
      <c r="C1072" s="124" t="s">
        <v>1001</v>
      </c>
      <c r="D1072" s="124" t="s">
        <v>128</v>
      </c>
      <c r="E1072" s="125" t="s">
        <v>1879</v>
      </c>
      <c r="F1072" s="126" t="s">
        <v>1880</v>
      </c>
      <c r="G1072" s="127" t="s">
        <v>431</v>
      </c>
      <c r="H1072" s="128">
        <v>50</v>
      </c>
      <c r="I1072" s="129">
        <v>525</v>
      </c>
      <c r="J1072" s="129">
        <f>ROUND(I1072*H1072,2)</f>
        <v>26250</v>
      </c>
      <c r="K1072" s="126" t="s">
        <v>132</v>
      </c>
      <c r="L1072" s="25"/>
      <c r="M1072" s="130" t="s">
        <v>1</v>
      </c>
      <c r="N1072" s="131" t="s">
        <v>39</v>
      </c>
      <c r="O1072" s="132">
        <v>0</v>
      </c>
      <c r="P1072" s="132">
        <f>O1072*H1072</f>
        <v>0</v>
      </c>
      <c r="Q1072" s="132">
        <v>0</v>
      </c>
      <c r="R1072" s="132">
        <f>Q1072*H1072</f>
        <v>0</v>
      </c>
      <c r="S1072" s="132">
        <v>0</v>
      </c>
      <c r="T1072" s="133">
        <f>S1072*H1072</f>
        <v>0</v>
      </c>
      <c r="AR1072" s="134" t="s">
        <v>133</v>
      </c>
      <c r="AT1072" s="134" t="s">
        <v>128</v>
      </c>
      <c r="AU1072" s="134" t="s">
        <v>84</v>
      </c>
      <c r="AY1072" s="13" t="s">
        <v>125</v>
      </c>
      <c r="BE1072" s="135">
        <f>IF(N1072="základní",J1072,0)</f>
        <v>26250</v>
      </c>
      <c r="BF1072" s="135">
        <f>IF(N1072="snížená",J1072,0)</f>
        <v>0</v>
      </c>
      <c r="BG1072" s="135">
        <f>IF(N1072="zákl. přenesená",J1072,0)</f>
        <v>0</v>
      </c>
      <c r="BH1072" s="135">
        <f>IF(N1072="sníž. přenesená",J1072,0)</f>
        <v>0</v>
      </c>
      <c r="BI1072" s="135">
        <f>IF(N1072="nulová",J1072,0)</f>
        <v>0</v>
      </c>
      <c r="BJ1072" s="13" t="s">
        <v>82</v>
      </c>
      <c r="BK1072" s="135">
        <f>ROUND(I1072*H1072,2)</f>
        <v>26250</v>
      </c>
      <c r="BL1072" s="13" t="s">
        <v>133</v>
      </c>
      <c r="BM1072" s="134" t="s">
        <v>1881</v>
      </c>
    </row>
    <row r="1073" spans="2:65" s="1" customFormat="1" ht="38.4">
      <c r="B1073" s="25"/>
      <c r="D1073" s="136" t="s">
        <v>134</v>
      </c>
      <c r="F1073" s="137" t="s">
        <v>1882</v>
      </c>
      <c r="L1073" s="25"/>
      <c r="M1073" s="138"/>
      <c r="T1073" s="49"/>
      <c r="AT1073" s="13" t="s">
        <v>134</v>
      </c>
      <c r="AU1073" s="13" t="s">
        <v>84</v>
      </c>
    </row>
    <row r="1074" spans="2:65" s="1" customFormat="1" ht="19.2">
      <c r="B1074" s="25"/>
      <c r="D1074" s="136" t="s">
        <v>136</v>
      </c>
      <c r="F1074" s="139" t="s">
        <v>1883</v>
      </c>
      <c r="L1074" s="25"/>
      <c r="M1074" s="138"/>
      <c r="T1074" s="49"/>
      <c r="AT1074" s="13" t="s">
        <v>136</v>
      </c>
      <c r="AU1074" s="13" t="s">
        <v>84</v>
      </c>
    </row>
    <row r="1075" spans="2:65" s="1" customFormat="1" ht="16.5" customHeight="1">
      <c r="B1075" s="25"/>
      <c r="C1075" s="124" t="s">
        <v>1884</v>
      </c>
      <c r="D1075" s="124" t="s">
        <v>128</v>
      </c>
      <c r="E1075" s="125" t="s">
        <v>1885</v>
      </c>
      <c r="F1075" s="126" t="s">
        <v>1886</v>
      </c>
      <c r="G1075" s="127" t="s">
        <v>431</v>
      </c>
      <c r="H1075" s="128">
        <v>50</v>
      </c>
      <c r="I1075" s="129">
        <v>776</v>
      </c>
      <c r="J1075" s="129">
        <f>ROUND(I1075*H1075,2)</f>
        <v>38800</v>
      </c>
      <c r="K1075" s="126" t="s">
        <v>132</v>
      </c>
      <c r="L1075" s="25"/>
      <c r="M1075" s="130" t="s">
        <v>1</v>
      </c>
      <c r="N1075" s="131" t="s">
        <v>39</v>
      </c>
      <c r="O1075" s="132">
        <v>0</v>
      </c>
      <c r="P1075" s="132">
        <f>O1075*H1075</f>
        <v>0</v>
      </c>
      <c r="Q1075" s="132">
        <v>0</v>
      </c>
      <c r="R1075" s="132">
        <f>Q1075*H1075</f>
        <v>0</v>
      </c>
      <c r="S1075" s="132">
        <v>0</v>
      </c>
      <c r="T1075" s="133">
        <f>S1075*H1075</f>
        <v>0</v>
      </c>
      <c r="AR1075" s="134" t="s">
        <v>133</v>
      </c>
      <c r="AT1075" s="134" t="s">
        <v>128</v>
      </c>
      <c r="AU1075" s="134" t="s">
        <v>84</v>
      </c>
      <c r="AY1075" s="13" t="s">
        <v>125</v>
      </c>
      <c r="BE1075" s="135">
        <f>IF(N1075="základní",J1075,0)</f>
        <v>38800</v>
      </c>
      <c r="BF1075" s="135">
        <f>IF(N1075="snížená",J1075,0)</f>
        <v>0</v>
      </c>
      <c r="BG1075" s="135">
        <f>IF(N1075="zákl. přenesená",J1075,0)</f>
        <v>0</v>
      </c>
      <c r="BH1075" s="135">
        <f>IF(N1075="sníž. přenesená",J1075,0)</f>
        <v>0</v>
      </c>
      <c r="BI1075" s="135">
        <f>IF(N1075="nulová",J1075,0)</f>
        <v>0</v>
      </c>
      <c r="BJ1075" s="13" t="s">
        <v>82</v>
      </c>
      <c r="BK1075" s="135">
        <f>ROUND(I1075*H1075,2)</f>
        <v>38800</v>
      </c>
      <c r="BL1075" s="13" t="s">
        <v>133</v>
      </c>
      <c r="BM1075" s="134" t="s">
        <v>1887</v>
      </c>
    </row>
    <row r="1076" spans="2:65" s="1" customFormat="1" ht="38.4">
      <c r="B1076" s="25"/>
      <c r="D1076" s="136" t="s">
        <v>134</v>
      </c>
      <c r="F1076" s="137" t="s">
        <v>1888</v>
      </c>
      <c r="L1076" s="25"/>
      <c r="M1076" s="138"/>
      <c r="T1076" s="49"/>
      <c r="AT1076" s="13" t="s">
        <v>134</v>
      </c>
      <c r="AU1076" s="13" t="s">
        <v>84</v>
      </c>
    </row>
    <row r="1077" spans="2:65" s="1" customFormat="1" ht="19.2">
      <c r="B1077" s="25"/>
      <c r="D1077" s="136" t="s">
        <v>136</v>
      </c>
      <c r="F1077" s="139" t="s">
        <v>1883</v>
      </c>
      <c r="L1077" s="25"/>
      <c r="M1077" s="138"/>
      <c r="T1077" s="49"/>
      <c r="AT1077" s="13" t="s">
        <v>136</v>
      </c>
      <c r="AU1077" s="13" t="s">
        <v>84</v>
      </c>
    </row>
    <row r="1078" spans="2:65" s="1" customFormat="1" ht="16.5" customHeight="1">
      <c r="B1078" s="25"/>
      <c r="C1078" s="124" t="s">
        <v>1006</v>
      </c>
      <c r="D1078" s="124" t="s">
        <v>128</v>
      </c>
      <c r="E1078" s="125" t="s">
        <v>1889</v>
      </c>
      <c r="F1078" s="126" t="s">
        <v>1890</v>
      </c>
      <c r="G1078" s="127" t="s">
        <v>431</v>
      </c>
      <c r="H1078" s="128">
        <v>50</v>
      </c>
      <c r="I1078" s="129">
        <v>696</v>
      </c>
      <c r="J1078" s="129">
        <f>ROUND(I1078*H1078,2)</f>
        <v>34800</v>
      </c>
      <c r="K1078" s="126" t="s">
        <v>132</v>
      </c>
      <c r="L1078" s="25"/>
      <c r="M1078" s="130" t="s">
        <v>1</v>
      </c>
      <c r="N1078" s="131" t="s">
        <v>39</v>
      </c>
      <c r="O1078" s="132">
        <v>0</v>
      </c>
      <c r="P1078" s="132">
        <f>O1078*H1078</f>
        <v>0</v>
      </c>
      <c r="Q1078" s="132">
        <v>0</v>
      </c>
      <c r="R1078" s="132">
        <f>Q1078*H1078</f>
        <v>0</v>
      </c>
      <c r="S1078" s="132">
        <v>0</v>
      </c>
      <c r="T1078" s="133">
        <f>S1078*H1078</f>
        <v>0</v>
      </c>
      <c r="AR1078" s="134" t="s">
        <v>133</v>
      </c>
      <c r="AT1078" s="134" t="s">
        <v>128</v>
      </c>
      <c r="AU1078" s="134" t="s">
        <v>84</v>
      </c>
      <c r="AY1078" s="13" t="s">
        <v>125</v>
      </c>
      <c r="BE1078" s="135">
        <f>IF(N1078="základní",J1078,0)</f>
        <v>34800</v>
      </c>
      <c r="BF1078" s="135">
        <f>IF(N1078="snížená",J1078,0)</f>
        <v>0</v>
      </c>
      <c r="BG1078" s="135">
        <f>IF(N1078="zákl. přenesená",J1078,0)</f>
        <v>0</v>
      </c>
      <c r="BH1078" s="135">
        <f>IF(N1078="sníž. přenesená",J1078,0)</f>
        <v>0</v>
      </c>
      <c r="BI1078" s="135">
        <f>IF(N1078="nulová",J1078,0)</f>
        <v>0</v>
      </c>
      <c r="BJ1078" s="13" t="s">
        <v>82</v>
      </c>
      <c r="BK1078" s="135">
        <f>ROUND(I1078*H1078,2)</f>
        <v>34800</v>
      </c>
      <c r="BL1078" s="13" t="s">
        <v>133</v>
      </c>
      <c r="BM1078" s="134" t="s">
        <v>1891</v>
      </c>
    </row>
    <row r="1079" spans="2:65" s="1" customFormat="1" ht="38.4">
      <c r="B1079" s="25"/>
      <c r="D1079" s="136" t="s">
        <v>134</v>
      </c>
      <c r="F1079" s="137" t="s">
        <v>1892</v>
      </c>
      <c r="L1079" s="25"/>
      <c r="M1079" s="138"/>
      <c r="T1079" s="49"/>
      <c r="AT1079" s="13" t="s">
        <v>134</v>
      </c>
      <c r="AU1079" s="13" t="s">
        <v>84</v>
      </c>
    </row>
    <row r="1080" spans="2:65" s="1" customFormat="1" ht="19.2">
      <c r="B1080" s="25"/>
      <c r="D1080" s="136" t="s">
        <v>136</v>
      </c>
      <c r="F1080" s="139" t="s">
        <v>1883</v>
      </c>
      <c r="L1080" s="25"/>
      <c r="M1080" s="138"/>
      <c r="T1080" s="49"/>
      <c r="AT1080" s="13" t="s">
        <v>136</v>
      </c>
      <c r="AU1080" s="13" t="s">
        <v>84</v>
      </c>
    </row>
    <row r="1081" spans="2:65" s="1" customFormat="1" ht="16.5" customHeight="1">
      <c r="B1081" s="25"/>
      <c r="C1081" s="124" t="s">
        <v>1893</v>
      </c>
      <c r="D1081" s="124" t="s">
        <v>128</v>
      </c>
      <c r="E1081" s="125" t="s">
        <v>1894</v>
      </c>
      <c r="F1081" s="126" t="s">
        <v>1895</v>
      </c>
      <c r="G1081" s="127" t="s">
        <v>431</v>
      </c>
      <c r="H1081" s="128">
        <v>50</v>
      </c>
      <c r="I1081" s="129">
        <v>1040</v>
      </c>
      <c r="J1081" s="129">
        <f>ROUND(I1081*H1081,2)</f>
        <v>52000</v>
      </c>
      <c r="K1081" s="126" t="s">
        <v>132</v>
      </c>
      <c r="L1081" s="25"/>
      <c r="M1081" s="130" t="s">
        <v>1</v>
      </c>
      <c r="N1081" s="131" t="s">
        <v>39</v>
      </c>
      <c r="O1081" s="132">
        <v>0</v>
      </c>
      <c r="P1081" s="132">
        <f>O1081*H1081</f>
        <v>0</v>
      </c>
      <c r="Q1081" s="132">
        <v>0</v>
      </c>
      <c r="R1081" s="132">
        <f>Q1081*H1081</f>
        <v>0</v>
      </c>
      <c r="S1081" s="132">
        <v>0</v>
      </c>
      <c r="T1081" s="133">
        <f>S1081*H1081</f>
        <v>0</v>
      </c>
      <c r="AR1081" s="134" t="s">
        <v>133</v>
      </c>
      <c r="AT1081" s="134" t="s">
        <v>128</v>
      </c>
      <c r="AU1081" s="134" t="s">
        <v>84</v>
      </c>
      <c r="AY1081" s="13" t="s">
        <v>125</v>
      </c>
      <c r="BE1081" s="135">
        <f>IF(N1081="základní",J1081,0)</f>
        <v>52000</v>
      </c>
      <c r="BF1081" s="135">
        <f>IF(N1081="snížená",J1081,0)</f>
        <v>0</v>
      </c>
      <c r="BG1081" s="135">
        <f>IF(N1081="zákl. přenesená",J1081,0)</f>
        <v>0</v>
      </c>
      <c r="BH1081" s="135">
        <f>IF(N1081="sníž. přenesená",J1081,0)</f>
        <v>0</v>
      </c>
      <c r="BI1081" s="135">
        <f>IF(N1081="nulová",J1081,0)</f>
        <v>0</v>
      </c>
      <c r="BJ1081" s="13" t="s">
        <v>82</v>
      </c>
      <c r="BK1081" s="135">
        <f>ROUND(I1081*H1081,2)</f>
        <v>52000</v>
      </c>
      <c r="BL1081" s="13" t="s">
        <v>133</v>
      </c>
      <c r="BM1081" s="134" t="s">
        <v>1896</v>
      </c>
    </row>
    <row r="1082" spans="2:65" s="1" customFormat="1" ht="38.4">
      <c r="B1082" s="25"/>
      <c r="D1082" s="136" t="s">
        <v>134</v>
      </c>
      <c r="F1082" s="137" t="s">
        <v>1897</v>
      </c>
      <c r="L1082" s="25"/>
      <c r="M1082" s="138"/>
      <c r="T1082" s="49"/>
      <c r="AT1082" s="13" t="s">
        <v>134</v>
      </c>
      <c r="AU1082" s="13" t="s">
        <v>84</v>
      </c>
    </row>
    <row r="1083" spans="2:65" s="1" customFormat="1" ht="19.2">
      <c r="B1083" s="25"/>
      <c r="D1083" s="136" t="s">
        <v>136</v>
      </c>
      <c r="F1083" s="139" t="s">
        <v>1883</v>
      </c>
      <c r="L1083" s="25"/>
      <c r="M1083" s="138"/>
      <c r="T1083" s="49"/>
      <c r="AT1083" s="13" t="s">
        <v>136</v>
      </c>
      <c r="AU1083" s="13" t="s">
        <v>84</v>
      </c>
    </row>
    <row r="1084" spans="2:65" s="1" customFormat="1" ht="16.5" customHeight="1">
      <c r="B1084" s="25"/>
      <c r="C1084" s="124" t="s">
        <v>1010</v>
      </c>
      <c r="D1084" s="124" t="s">
        <v>128</v>
      </c>
      <c r="E1084" s="125" t="s">
        <v>1898</v>
      </c>
      <c r="F1084" s="126" t="s">
        <v>1899</v>
      </c>
      <c r="G1084" s="127" t="s">
        <v>146</v>
      </c>
      <c r="H1084" s="128">
        <v>5</v>
      </c>
      <c r="I1084" s="129">
        <v>2910</v>
      </c>
      <c r="J1084" s="129">
        <f>ROUND(I1084*H1084,2)</f>
        <v>14550</v>
      </c>
      <c r="K1084" s="126" t="s">
        <v>132</v>
      </c>
      <c r="L1084" s="25"/>
      <c r="M1084" s="130" t="s">
        <v>1</v>
      </c>
      <c r="N1084" s="131" t="s">
        <v>39</v>
      </c>
      <c r="O1084" s="132">
        <v>0</v>
      </c>
      <c r="P1084" s="132">
        <f>O1084*H1084</f>
        <v>0</v>
      </c>
      <c r="Q1084" s="132">
        <v>0</v>
      </c>
      <c r="R1084" s="132">
        <f>Q1084*H1084</f>
        <v>0</v>
      </c>
      <c r="S1084" s="132">
        <v>0</v>
      </c>
      <c r="T1084" s="133">
        <f>S1084*H1084</f>
        <v>0</v>
      </c>
      <c r="AR1084" s="134" t="s">
        <v>133</v>
      </c>
      <c r="AT1084" s="134" t="s">
        <v>128</v>
      </c>
      <c r="AU1084" s="134" t="s">
        <v>84</v>
      </c>
      <c r="AY1084" s="13" t="s">
        <v>125</v>
      </c>
      <c r="BE1084" s="135">
        <f>IF(N1084="základní",J1084,0)</f>
        <v>14550</v>
      </c>
      <c r="BF1084" s="135">
        <f>IF(N1084="snížená",J1084,0)</f>
        <v>0</v>
      </c>
      <c r="BG1084" s="135">
        <f>IF(N1084="zákl. přenesená",J1084,0)</f>
        <v>0</v>
      </c>
      <c r="BH1084" s="135">
        <f>IF(N1084="sníž. přenesená",J1084,0)</f>
        <v>0</v>
      </c>
      <c r="BI1084" s="135">
        <f>IF(N1084="nulová",J1084,0)</f>
        <v>0</v>
      </c>
      <c r="BJ1084" s="13" t="s">
        <v>82</v>
      </c>
      <c r="BK1084" s="135">
        <f>ROUND(I1084*H1084,2)</f>
        <v>14550</v>
      </c>
      <c r="BL1084" s="13" t="s">
        <v>133</v>
      </c>
      <c r="BM1084" s="134" t="s">
        <v>1900</v>
      </c>
    </row>
    <row r="1085" spans="2:65" s="1" customFormat="1" ht="38.4">
      <c r="B1085" s="25"/>
      <c r="D1085" s="136" t="s">
        <v>134</v>
      </c>
      <c r="F1085" s="137" t="s">
        <v>1901</v>
      </c>
      <c r="L1085" s="25"/>
      <c r="M1085" s="138"/>
      <c r="T1085" s="49"/>
      <c r="AT1085" s="13" t="s">
        <v>134</v>
      </c>
      <c r="AU1085" s="13" t="s">
        <v>84</v>
      </c>
    </row>
    <row r="1086" spans="2:65" s="1" customFormat="1" ht="19.2">
      <c r="B1086" s="25"/>
      <c r="D1086" s="136" t="s">
        <v>136</v>
      </c>
      <c r="F1086" s="139" t="s">
        <v>1902</v>
      </c>
      <c r="L1086" s="25"/>
      <c r="M1086" s="138"/>
      <c r="T1086" s="49"/>
      <c r="AT1086" s="13" t="s">
        <v>136</v>
      </c>
      <c r="AU1086" s="13" t="s">
        <v>84</v>
      </c>
    </row>
    <row r="1087" spans="2:65" s="1" customFormat="1" ht="16.5" customHeight="1">
      <c r="B1087" s="25"/>
      <c r="C1087" s="124" t="s">
        <v>1903</v>
      </c>
      <c r="D1087" s="124" t="s">
        <v>128</v>
      </c>
      <c r="E1087" s="125" t="s">
        <v>1904</v>
      </c>
      <c r="F1087" s="126" t="s">
        <v>1905</v>
      </c>
      <c r="G1087" s="127" t="s">
        <v>146</v>
      </c>
      <c r="H1087" s="128">
        <v>5</v>
      </c>
      <c r="I1087" s="129">
        <v>3150</v>
      </c>
      <c r="J1087" s="129">
        <f>ROUND(I1087*H1087,2)</f>
        <v>15750</v>
      </c>
      <c r="K1087" s="126" t="s">
        <v>132</v>
      </c>
      <c r="L1087" s="25"/>
      <c r="M1087" s="130" t="s">
        <v>1</v>
      </c>
      <c r="N1087" s="131" t="s">
        <v>39</v>
      </c>
      <c r="O1087" s="132">
        <v>0</v>
      </c>
      <c r="P1087" s="132">
        <f>O1087*H1087</f>
        <v>0</v>
      </c>
      <c r="Q1087" s="132">
        <v>0</v>
      </c>
      <c r="R1087" s="132">
        <f>Q1087*H1087</f>
        <v>0</v>
      </c>
      <c r="S1087" s="132">
        <v>0</v>
      </c>
      <c r="T1087" s="133">
        <f>S1087*H1087</f>
        <v>0</v>
      </c>
      <c r="AR1087" s="134" t="s">
        <v>133</v>
      </c>
      <c r="AT1087" s="134" t="s">
        <v>128</v>
      </c>
      <c r="AU1087" s="134" t="s">
        <v>84</v>
      </c>
      <c r="AY1087" s="13" t="s">
        <v>125</v>
      </c>
      <c r="BE1087" s="135">
        <f>IF(N1087="základní",J1087,0)</f>
        <v>15750</v>
      </c>
      <c r="BF1087" s="135">
        <f>IF(N1087="snížená",J1087,0)</f>
        <v>0</v>
      </c>
      <c r="BG1087" s="135">
        <f>IF(N1087="zákl. přenesená",J1087,0)</f>
        <v>0</v>
      </c>
      <c r="BH1087" s="135">
        <f>IF(N1087="sníž. přenesená",J1087,0)</f>
        <v>0</v>
      </c>
      <c r="BI1087" s="135">
        <f>IF(N1087="nulová",J1087,0)</f>
        <v>0</v>
      </c>
      <c r="BJ1087" s="13" t="s">
        <v>82</v>
      </c>
      <c r="BK1087" s="135">
        <f>ROUND(I1087*H1087,2)</f>
        <v>15750</v>
      </c>
      <c r="BL1087" s="13" t="s">
        <v>133</v>
      </c>
      <c r="BM1087" s="134" t="s">
        <v>1906</v>
      </c>
    </row>
    <row r="1088" spans="2:65" s="1" customFormat="1" ht="38.4">
      <c r="B1088" s="25"/>
      <c r="D1088" s="136" t="s">
        <v>134</v>
      </c>
      <c r="F1088" s="137" t="s">
        <v>1907</v>
      </c>
      <c r="L1088" s="25"/>
      <c r="M1088" s="138"/>
      <c r="T1088" s="49"/>
      <c r="AT1088" s="13" t="s">
        <v>134</v>
      </c>
      <c r="AU1088" s="13" t="s">
        <v>84</v>
      </c>
    </row>
    <row r="1089" spans="2:65" s="1" customFormat="1" ht="19.2">
      <c r="B1089" s="25"/>
      <c r="D1089" s="136" t="s">
        <v>136</v>
      </c>
      <c r="F1089" s="139" t="s">
        <v>1902</v>
      </c>
      <c r="L1089" s="25"/>
      <c r="M1089" s="138"/>
      <c r="T1089" s="49"/>
      <c r="AT1089" s="13" t="s">
        <v>136</v>
      </c>
      <c r="AU1089" s="13" t="s">
        <v>84</v>
      </c>
    </row>
    <row r="1090" spans="2:65" s="1" customFormat="1" ht="16.5" customHeight="1">
      <c r="B1090" s="25"/>
      <c r="C1090" s="124" t="s">
        <v>1015</v>
      </c>
      <c r="D1090" s="124" t="s">
        <v>128</v>
      </c>
      <c r="E1090" s="125" t="s">
        <v>1908</v>
      </c>
      <c r="F1090" s="126" t="s">
        <v>1909</v>
      </c>
      <c r="G1090" s="127" t="s">
        <v>146</v>
      </c>
      <c r="H1090" s="128">
        <v>20</v>
      </c>
      <c r="I1090" s="129">
        <v>3770</v>
      </c>
      <c r="J1090" s="129">
        <f>ROUND(I1090*H1090,2)</f>
        <v>75400</v>
      </c>
      <c r="K1090" s="126" t="s">
        <v>132</v>
      </c>
      <c r="L1090" s="25"/>
      <c r="M1090" s="130" t="s">
        <v>1</v>
      </c>
      <c r="N1090" s="131" t="s">
        <v>39</v>
      </c>
      <c r="O1090" s="132">
        <v>0</v>
      </c>
      <c r="P1090" s="132">
        <f>O1090*H1090</f>
        <v>0</v>
      </c>
      <c r="Q1090" s="132">
        <v>0</v>
      </c>
      <c r="R1090" s="132">
        <f>Q1090*H1090</f>
        <v>0</v>
      </c>
      <c r="S1090" s="132">
        <v>0</v>
      </c>
      <c r="T1090" s="133">
        <f>S1090*H1090</f>
        <v>0</v>
      </c>
      <c r="AR1090" s="134" t="s">
        <v>133</v>
      </c>
      <c r="AT1090" s="134" t="s">
        <v>128</v>
      </c>
      <c r="AU1090" s="134" t="s">
        <v>84</v>
      </c>
      <c r="AY1090" s="13" t="s">
        <v>125</v>
      </c>
      <c r="BE1090" s="135">
        <f>IF(N1090="základní",J1090,0)</f>
        <v>75400</v>
      </c>
      <c r="BF1090" s="135">
        <f>IF(N1090="snížená",J1090,0)</f>
        <v>0</v>
      </c>
      <c r="BG1090" s="135">
        <f>IF(N1090="zákl. přenesená",J1090,0)</f>
        <v>0</v>
      </c>
      <c r="BH1090" s="135">
        <f>IF(N1090="sníž. přenesená",J1090,0)</f>
        <v>0</v>
      </c>
      <c r="BI1090" s="135">
        <f>IF(N1090="nulová",J1090,0)</f>
        <v>0</v>
      </c>
      <c r="BJ1090" s="13" t="s">
        <v>82</v>
      </c>
      <c r="BK1090" s="135">
        <f>ROUND(I1090*H1090,2)</f>
        <v>75400</v>
      </c>
      <c r="BL1090" s="13" t="s">
        <v>133</v>
      </c>
      <c r="BM1090" s="134" t="s">
        <v>1910</v>
      </c>
    </row>
    <row r="1091" spans="2:65" s="1" customFormat="1" ht="38.4">
      <c r="B1091" s="25"/>
      <c r="D1091" s="136" t="s">
        <v>134</v>
      </c>
      <c r="F1091" s="137" t="s">
        <v>1911</v>
      </c>
      <c r="L1091" s="25"/>
      <c r="M1091" s="138"/>
      <c r="T1091" s="49"/>
      <c r="AT1091" s="13" t="s">
        <v>134</v>
      </c>
      <c r="AU1091" s="13" t="s">
        <v>84</v>
      </c>
    </row>
    <row r="1092" spans="2:65" s="1" customFormat="1" ht="19.2">
      <c r="B1092" s="25"/>
      <c r="D1092" s="136" t="s">
        <v>136</v>
      </c>
      <c r="F1092" s="139" t="s">
        <v>1902</v>
      </c>
      <c r="L1092" s="25"/>
      <c r="M1092" s="138"/>
      <c r="T1092" s="49"/>
      <c r="AT1092" s="13" t="s">
        <v>136</v>
      </c>
      <c r="AU1092" s="13" t="s">
        <v>84</v>
      </c>
    </row>
    <row r="1093" spans="2:65" s="1" customFormat="1" ht="16.5" customHeight="1">
      <c r="B1093" s="25"/>
      <c r="C1093" s="124" t="s">
        <v>1912</v>
      </c>
      <c r="D1093" s="124" t="s">
        <v>128</v>
      </c>
      <c r="E1093" s="125" t="s">
        <v>1913</v>
      </c>
      <c r="F1093" s="126" t="s">
        <v>1914</v>
      </c>
      <c r="G1093" s="127" t="s">
        <v>146</v>
      </c>
      <c r="H1093" s="128">
        <v>20</v>
      </c>
      <c r="I1093" s="129">
        <v>4150</v>
      </c>
      <c r="J1093" s="129">
        <f>ROUND(I1093*H1093,2)</f>
        <v>83000</v>
      </c>
      <c r="K1093" s="126" t="s">
        <v>132</v>
      </c>
      <c r="L1093" s="25"/>
      <c r="M1093" s="130" t="s">
        <v>1</v>
      </c>
      <c r="N1093" s="131" t="s">
        <v>39</v>
      </c>
      <c r="O1093" s="132">
        <v>0</v>
      </c>
      <c r="P1093" s="132">
        <f>O1093*H1093</f>
        <v>0</v>
      </c>
      <c r="Q1093" s="132">
        <v>0</v>
      </c>
      <c r="R1093" s="132">
        <f>Q1093*H1093</f>
        <v>0</v>
      </c>
      <c r="S1093" s="132">
        <v>0</v>
      </c>
      <c r="T1093" s="133">
        <f>S1093*H1093</f>
        <v>0</v>
      </c>
      <c r="AR1093" s="134" t="s">
        <v>133</v>
      </c>
      <c r="AT1093" s="134" t="s">
        <v>128</v>
      </c>
      <c r="AU1093" s="134" t="s">
        <v>84</v>
      </c>
      <c r="AY1093" s="13" t="s">
        <v>125</v>
      </c>
      <c r="BE1093" s="135">
        <f>IF(N1093="základní",J1093,0)</f>
        <v>83000</v>
      </c>
      <c r="BF1093" s="135">
        <f>IF(N1093="snížená",J1093,0)</f>
        <v>0</v>
      </c>
      <c r="BG1093" s="135">
        <f>IF(N1093="zákl. přenesená",J1093,0)</f>
        <v>0</v>
      </c>
      <c r="BH1093" s="135">
        <f>IF(N1093="sníž. přenesená",J1093,0)</f>
        <v>0</v>
      </c>
      <c r="BI1093" s="135">
        <f>IF(N1093="nulová",J1093,0)</f>
        <v>0</v>
      </c>
      <c r="BJ1093" s="13" t="s">
        <v>82</v>
      </c>
      <c r="BK1093" s="135">
        <f>ROUND(I1093*H1093,2)</f>
        <v>83000</v>
      </c>
      <c r="BL1093" s="13" t="s">
        <v>133</v>
      </c>
      <c r="BM1093" s="134" t="s">
        <v>1915</v>
      </c>
    </row>
    <row r="1094" spans="2:65" s="1" customFormat="1" ht="38.4">
      <c r="B1094" s="25"/>
      <c r="D1094" s="136" t="s">
        <v>134</v>
      </c>
      <c r="F1094" s="137" t="s">
        <v>1916</v>
      </c>
      <c r="L1094" s="25"/>
      <c r="M1094" s="138"/>
      <c r="T1094" s="49"/>
      <c r="AT1094" s="13" t="s">
        <v>134</v>
      </c>
      <c r="AU1094" s="13" t="s">
        <v>84</v>
      </c>
    </row>
    <row r="1095" spans="2:65" s="1" customFormat="1" ht="19.2">
      <c r="B1095" s="25"/>
      <c r="D1095" s="136" t="s">
        <v>136</v>
      </c>
      <c r="F1095" s="139" t="s">
        <v>1902</v>
      </c>
      <c r="L1095" s="25"/>
      <c r="M1095" s="138"/>
      <c r="T1095" s="49"/>
      <c r="AT1095" s="13" t="s">
        <v>136</v>
      </c>
      <c r="AU1095" s="13" t="s">
        <v>84</v>
      </c>
    </row>
    <row r="1096" spans="2:65" s="1" customFormat="1" ht="16.5" customHeight="1">
      <c r="B1096" s="25"/>
      <c r="C1096" s="124" t="s">
        <v>1019</v>
      </c>
      <c r="D1096" s="124" t="s">
        <v>128</v>
      </c>
      <c r="E1096" s="125" t="s">
        <v>1917</v>
      </c>
      <c r="F1096" s="126" t="s">
        <v>1918</v>
      </c>
      <c r="G1096" s="127" t="s">
        <v>146</v>
      </c>
      <c r="H1096" s="128">
        <v>30</v>
      </c>
      <c r="I1096" s="129">
        <v>4400</v>
      </c>
      <c r="J1096" s="129">
        <f>ROUND(I1096*H1096,2)</f>
        <v>132000</v>
      </c>
      <c r="K1096" s="126" t="s">
        <v>132</v>
      </c>
      <c r="L1096" s="25"/>
      <c r="M1096" s="130" t="s">
        <v>1</v>
      </c>
      <c r="N1096" s="131" t="s">
        <v>39</v>
      </c>
      <c r="O1096" s="132">
        <v>0</v>
      </c>
      <c r="P1096" s="132">
        <f>O1096*H1096</f>
        <v>0</v>
      </c>
      <c r="Q1096" s="132">
        <v>0</v>
      </c>
      <c r="R1096" s="132">
        <f>Q1096*H1096</f>
        <v>0</v>
      </c>
      <c r="S1096" s="132">
        <v>0</v>
      </c>
      <c r="T1096" s="133">
        <f>S1096*H1096</f>
        <v>0</v>
      </c>
      <c r="AR1096" s="134" t="s">
        <v>133</v>
      </c>
      <c r="AT1096" s="134" t="s">
        <v>128</v>
      </c>
      <c r="AU1096" s="134" t="s">
        <v>84</v>
      </c>
      <c r="AY1096" s="13" t="s">
        <v>125</v>
      </c>
      <c r="BE1096" s="135">
        <f>IF(N1096="základní",J1096,0)</f>
        <v>132000</v>
      </c>
      <c r="BF1096" s="135">
        <f>IF(N1096="snížená",J1096,0)</f>
        <v>0</v>
      </c>
      <c r="BG1096" s="135">
        <f>IF(N1096="zákl. přenesená",J1096,0)</f>
        <v>0</v>
      </c>
      <c r="BH1096" s="135">
        <f>IF(N1096="sníž. přenesená",J1096,0)</f>
        <v>0</v>
      </c>
      <c r="BI1096" s="135">
        <f>IF(N1096="nulová",J1096,0)</f>
        <v>0</v>
      </c>
      <c r="BJ1096" s="13" t="s">
        <v>82</v>
      </c>
      <c r="BK1096" s="135">
        <f>ROUND(I1096*H1096,2)</f>
        <v>132000</v>
      </c>
      <c r="BL1096" s="13" t="s">
        <v>133</v>
      </c>
      <c r="BM1096" s="134" t="s">
        <v>1919</v>
      </c>
    </row>
    <row r="1097" spans="2:65" s="1" customFormat="1" ht="38.4">
      <c r="B1097" s="25"/>
      <c r="D1097" s="136" t="s">
        <v>134</v>
      </c>
      <c r="F1097" s="137" t="s">
        <v>1920</v>
      </c>
      <c r="L1097" s="25"/>
      <c r="M1097" s="138"/>
      <c r="T1097" s="49"/>
      <c r="AT1097" s="13" t="s">
        <v>134</v>
      </c>
      <c r="AU1097" s="13" t="s">
        <v>84</v>
      </c>
    </row>
    <row r="1098" spans="2:65" s="1" customFormat="1" ht="19.2">
      <c r="B1098" s="25"/>
      <c r="D1098" s="136" t="s">
        <v>136</v>
      </c>
      <c r="F1098" s="139" t="s">
        <v>1902</v>
      </c>
      <c r="L1098" s="25"/>
      <c r="M1098" s="138"/>
      <c r="T1098" s="49"/>
      <c r="AT1098" s="13" t="s">
        <v>136</v>
      </c>
      <c r="AU1098" s="13" t="s">
        <v>84</v>
      </c>
    </row>
    <row r="1099" spans="2:65" s="1" customFormat="1" ht="16.5" customHeight="1">
      <c r="B1099" s="25"/>
      <c r="C1099" s="124" t="s">
        <v>1921</v>
      </c>
      <c r="D1099" s="124" t="s">
        <v>128</v>
      </c>
      <c r="E1099" s="125" t="s">
        <v>1922</v>
      </c>
      <c r="F1099" s="126" t="s">
        <v>1923</v>
      </c>
      <c r="G1099" s="127" t="s">
        <v>146</v>
      </c>
      <c r="H1099" s="128">
        <v>30</v>
      </c>
      <c r="I1099" s="129">
        <v>4760</v>
      </c>
      <c r="J1099" s="129">
        <f>ROUND(I1099*H1099,2)</f>
        <v>142800</v>
      </c>
      <c r="K1099" s="126" t="s">
        <v>132</v>
      </c>
      <c r="L1099" s="25"/>
      <c r="M1099" s="130" t="s">
        <v>1</v>
      </c>
      <c r="N1099" s="131" t="s">
        <v>39</v>
      </c>
      <c r="O1099" s="132">
        <v>0</v>
      </c>
      <c r="P1099" s="132">
        <f>O1099*H1099</f>
        <v>0</v>
      </c>
      <c r="Q1099" s="132">
        <v>0</v>
      </c>
      <c r="R1099" s="132">
        <f>Q1099*H1099</f>
        <v>0</v>
      </c>
      <c r="S1099" s="132">
        <v>0</v>
      </c>
      <c r="T1099" s="133">
        <f>S1099*H1099</f>
        <v>0</v>
      </c>
      <c r="AR1099" s="134" t="s">
        <v>133</v>
      </c>
      <c r="AT1099" s="134" t="s">
        <v>128</v>
      </c>
      <c r="AU1099" s="134" t="s">
        <v>84</v>
      </c>
      <c r="AY1099" s="13" t="s">
        <v>125</v>
      </c>
      <c r="BE1099" s="135">
        <f>IF(N1099="základní",J1099,0)</f>
        <v>142800</v>
      </c>
      <c r="BF1099" s="135">
        <f>IF(N1099="snížená",J1099,0)</f>
        <v>0</v>
      </c>
      <c r="BG1099" s="135">
        <f>IF(N1099="zákl. přenesená",J1099,0)</f>
        <v>0</v>
      </c>
      <c r="BH1099" s="135">
        <f>IF(N1099="sníž. přenesená",J1099,0)</f>
        <v>0</v>
      </c>
      <c r="BI1099" s="135">
        <f>IF(N1099="nulová",J1099,0)</f>
        <v>0</v>
      </c>
      <c r="BJ1099" s="13" t="s">
        <v>82</v>
      </c>
      <c r="BK1099" s="135">
        <f>ROUND(I1099*H1099,2)</f>
        <v>142800</v>
      </c>
      <c r="BL1099" s="13" t="s">
        <v>133</v>
      </c>
      <c r="BM1099" s="134" t="s">
        <v>1924</v>
      </c>
    </row>
    <row r="1100" spans="2:65" s="1" customFormat="1" ht="38.4">
      <c r="B1100" s="25"/>
      <c r="D1100" s="136" t="s">
        <v>134</v>
      </c>
      <c r="F1100" s="137" t="s">
        <v>1925</v>
      </c>
      <c r="L1100" s="25"/>
      <c r="M1100" s="138"/>
      <c r="T1100" s="49"/>
      <c r="AT1100" s="13" t="s">
        <v>134</v>
      </c>
      <c r="AU1100" s="13" t="s">
        <v>84</v>
      </c>
    </row>
    <row r="1101" spans="2:65" s="1" customFormat="1" ht="19.2">
      <c r="B1101" s="25"/>
      <c r="D1101" s="136" t="s">
        <v>136</v>
      </c>
      <c r="F1101" s="139" t="s">
        <v>1902</v>
      </c>
      <c r="L1101" s="25"/>
      <c r="M1101" s="138"/>
      <c r="T1101" s="49"/>
      <c r="AT1101" s="13" t="s">
        <v>136</v>
      </c>
      <c r="AU1101" s="13" t="s">
        <v>84</v>
      </c>
    </row>
    <row r="1102" spans="2:65" s="1" customFormat="1" ht="16.5" customHeight="1">
      <c r="B1102" s="25"/>
      <c r="C1102" s="124" t="s">
        <v>1025</v>
      </c>
      <c r="D1102" s="124" t="s">
        <v>128</v>
      </c>
      <c r="E1102" s="125" t="s">
        <v>1926</v>
      </c>
      <c r="F1102" s="126" t="s">
        <v>1927</v>
      </c>
      <c r="G1102" s="127" t="s">
        <v>146</v>
      </c>
      <c r="H1102" s="128">
        <v>10</v>
      </c>
      <c r="I1102" s="129">
        <v>5280</v>
      </c>
      <c r="J1102" s="129">
        <f>ROUND(I1102*H1102,2)</f>
        <v>52800</v>
      </c>
      <c r="K1102" s="126" t="s">
        <v>132</v>
      </c>
      <c r="L1102" s="25"/>
      <c r="M1102" s="130" t="s">
        <v>1</v>
      </c>
      <c r="N1102" s="131" t="s">
        <v>39</v>
      </c>
      <c r="O1102" s="132">
        <v>0</v>
      </c>
      <c r="P1102" s="132">
        <f>O1102*H1102</f>
        <v>0</v>
      </c>
      <c r="Q1102" s="132">
        <v>0</v>
      </c>
      <c r="R1102" s="132">
        <f>Q1102*H1102</f>
        <v>0</v>
      </c>
      <c r="S1102" s="132">
        <v>0</v>
      </c>
      <c r="T1102" s="133">
        <f>S1102*H1102</f>
        <v>0</v>
      </c>
      <c r="AR1102" s="134" t="s">
        <v>133</v>
      </c>
      <c r="AT1102" s="134" t="s">
        <v>128</v>
      </c>
      <c r="AU1102" s="134" t="s">
        <v>84</v>
      </c>
      <c r="AY1102" s="13" t="s">
        <v>125</v>
      </c>
      <c r="BE1102" s="135">
        <f>IF(N1102="základní",J1102,0)</f>
        <v>52800</v>
      </c>
      <c r="BF1102" s="135">
        <f>IF(N1102="snížená",J1102,0)</f>
        <v>0</v>
      </c>
      <c r="BG1102" s="135">
        <f>IF(N1102="zákl. přenesená",J1102,0)</f>
        <v>0</v>
      </c>
      <c r="BH1102" s="135">
        <f>IF(N1102="sníž. přenesená",J1102,0)</f>
        <v>0</v>
      </c>
      <c r="BI1102" s="135">
        <f>IF(N1102="nulová",J1102,0)</f>
        <v>0</v>
      </c>
      <c r="BJ1102" s="13" t="s">
        <v>82</v>
      </c>
      <c r="BK1102" s="135">
        <f>ROUND(I1102*H1102,2)</f>
        <v>52800</v>
      </c>
      <c r="BL1102" s="13" t="s">
        <v>133</v>
      </c>
      <c r="BM1102" s="134" t="s">
        <v>1928</v>
      </c>
    </row>
    <row r="1103" spans="2:65" s="1" customFormat="1" ht="38.4">
      <c r="B1103" s="25"/>
      <c r="D1103" s="136" t="s">
        <v>134</v>
      </c>
      <c r="F1103" s="137" t="s">
        <v>1929</v>
      </c>
      <c r="L1103" s="25"/>
      <c r="M1103" s="138"/>
      <c r="T1103" s="49"/>
      <c r="AT1103" s="13" t="s">
        <v>134</v>
      </c>
      <c r="AU1103" s="13" t="s">
        <v>84</v>
      </c>
    </row>
    <row r="1104" spans="2:65" s="1" customFormat="1" ht="19.2">
      <c r="B1104" s="25"/>
      <c r="D1104" s="136" t="s">
        <v>136</v>
      </c>
      <c r="F1104" s="139" t="s">
        <v>1902</v>
      </c>
      <c r="L1104" s="25"/>
      <c r="M1104" s="138"/>
      <c r="T1104" s="49"/>
      <c r="AT1104" s="13" t="s">
        <v>136</v>
      </c>
      <c r="AU1104" s="13" t="s">
        <v>84</v>
      </c>
    </row>
    <row r="1105" spans="2:65" s="1" customFormat="1" ht="16.5" customHeight="1">
      <c r="B1105" s="25"/>
      <c r="C1105" s="124" t="s">
        <v>1930</v>
      </c>
      <c r="D1105" s="124" t="s">
        <v>128</v>
      </c>
      <c r="E1105" s="125" t="s">
        <v>1931</v>
      </c>
      <c r="F1105" s="126" t="s">
        <v>1932</v>
      </c>
      <c r="G1105" s="127" t="s">
        <v>146</v>
      </c>
      <c r="H1105" s="128">
        <v>10</v>
      </c>
      <c r="I1105" s="129">
        <v>5640</v>
      </c>
      <c r="J1105" s="129">
        <f>ROUND(I1105*H1105,2)</f>
        <v>56400</v>
      </c>
      <c r="K1105" s="126" t="s">
        <v>132</v>
      </c>
      <c r="L1105" s="25"/>
      <c r="M1105" s="130" t="s">
        <v>1</v>
      </c>
      <c r="N1105" s="131" t="s">
        <v>39</v>
      </c>
      <c r="O1105" s="132">
        <v>0</v>
      </c>
      <c r="P1105" s="132">
        <f>O1105*H1105</f>
        <v>0</v>
      </c>
      <c r="Q1105" s="132">
        <v>0</v>
      </c>
      <c r="R1105" s="132">
        <f>Q1105*H1105</f>
        <v>0</v>
      </c>
      <c r="S1105" s="132">
        <v>0</v>
      </c>
      <c r="T1105" s="133">
        <f>S1105*H1105</f>
        <v>0</v>
      </c>
      <c r="AR1105" s="134" t="s">
        <v>133</v>
      </c>
      <c r="AT1105" s="134" t="s">
        <v>128</v>
      </c>
      <c r="AU1105" s="134" t="s">
        <v>84</v>
      </c>
      <c r="AY1105" s="13" t="s">
        <v>125</v>
      </c>
      <c r="BE1105" s="135">
        <f>IF(N1105="základní",J1105,0)</f>
        <v>56400</v>
      </c>
      <c r="BF1105" s="135">
        <f>IF(N1105="snížená",J1105,0)</f>
        <v>0</v>
      </c>
      <c r="BG1105" s="135">
        <f>IF(N1105="zákl. přenesená",J1105,0)</f>
        <v>0</v>
      </c>
      <c r="BH1105" s="135">
        <f>IF(N1105="sníž. přenesená",J1105,0)</f>
        <v>0</v>
      </c>
      <c r="BI1105" s="135">
        <f>IF(N1105="nulová",J1105,0)</f>
        <v>0</v>
      </c>
      <c r="BJ1105" s="13" t="s">
        <v>82</v>
      </c>
      <c r="BK1105" s="135">
        <f>ROUND(I1105*H1105,2)</f>
        <v>56400</v>
      </c>
      <c r="BL1105" s="13" t="s">
        <v>133</v>
      </c>
      <c r="BM1105" s="134" t="s">
        <v>1933</v>
      </c>
    </row>
    <row r="1106" spans="2:65" s="1" customFormat="1" ht="38.4">
      <c r="B1106" s="25"/>
      <c r="D1106" s="136" t="s">
        <v>134</v>
      </c>
      <c r="F1106" s="137" t="s">
        <v>1934</v>
      </c>
      <c r="L1106" s="25"/>
      <c r="M1106" s="138"/>
      <c r="T1106" s="49"/>
      <c r="AT1106" s="13" t="s">
        <v>134</v>
      </c>
      <c r="AU1106" s="13" t="s">
        <v>84</v>
      </c>
    </row>
    <row r="1107" spans="2:65" s="1" customFormat="1" ht="19.2">
      <c r="B1107" s="25"/>
      <c r="D1107" s="136" t="s">
        <v>136</v>
      </c>
      <c r="F1107" s="139" t="s">
        <v>1902</v>
      </c>
      <c r="L1107" s="25"/>
      <c r="M1107" s="138"/>
      <c r="T1107" s="49"/>
      <c r="AT1107" s="13" t="s">
        <v>136</v>
      </c>
      <c r="AU1107" s="13" t="s">
        <v>84</v>
      </c>
    </row>
    <row r="1108" spans="2:65" s="1" customFormat="1" ht="16.5" customHeight="1">
      <c r="B1108" s="25"/>
      <c r="C1108" s="124" t="s">
        <v>1029</v>
      </c>
      <c r="D1108" s="124" t="s">
        <v>128</v>
      </c>
      <c r="E1108" s="125" t="s">
        <v>1935</v>
      </c>
      <c r="F1108" s="126" t="s">
        <v>1936</v>
      </c>
      <c r="G1108" s="127" t="s">
        <v>146</v>
      </c>
      <c r="H1108" s="128">
        <v>30</v>
      </c>
      <c r="I1108" s="129">
        <v>4330</v>
      </c>
      <c r="J1108" s="129">
        <f>ROUND(I1108*H1108,2)</f>
        <v>129900</v>
      </c>
      <c r="K1108" s="126" t="s">
        <v>132</v>
      </c>
      <c r="L1108" s="25"/>
      <c r="M1108" s="130" t="s">
        <v>1</v>
      </c>
      <c r="N1108" s="131" t="s">
        <v>39</v>
      </c>
      <c r="O1108" s="132">
        <v>0</v>
      </c>
      <c r="P1108" s="132">
        <f>O1108*H1108</f>
        <v>0</v>
      </c>
      <c r="Q1108" s="132">
        <v>0</v>
      </c>
      <c r="R1108" s="132">
        <f>Q1108*H1108</f>
        <v>0</v>
      </c>
      <c r="S1108" s="132">
        <v>0</v>
      </c>
      <c r="T1108" s="133">
        <f>S1108*H1108</f>
        <v>0</v>
      </c>
      <c r="AR1108" s="134" t="s">
        <v>133</v>
      </c>
      <c r="AT1108" s="134" t="s">
        <v>128</v>
      </c>
      <c r="AU1108" s="134" t="s">
        <v>84</v>
      </c>
      <c r="AY1108" s="13" t="s">
        <v>125</v>
      </c>
      <c r="BE1108" s="135">
        <f>IF(N1108="základní",J1108,0)</f>
        <v>129900</v>
      </c>
      <c r="BF1108" s="135">
        <f>IF(N1108="snížená",J1108,0)</f>
        <v>0</v>
      </c>
      <c r="BG1108" s="135">
        <f>IF(N1108="zákl. přenesená",J1108,0)</f>
        <v>0</v>
      </c>
      <c r="BH1108" s="135">
        <f>IF(N1108="sníž. přenesená",J1108,0)</f>
        <v>0</v>
      </c>
      <c r="BI1108" s="135">
        <f>IF(N1108="nulová",J1108,0)</f>
        <v>0</v>
      </c>
      <c r="BJ1108" s="13" t="s">
        <v>82</v>
      </c>
      <c r="BK1108" s="135">
        <f>ROUND(I1108*H1108,2)</f>
        <v>129900</v>
      </c>
      <c r="BL1108" s="13" t="s">
        <v>133</v>
      </c>
      <c r="BM1108" s="134" t="s">
        <v>1937</v>
      </c>
    </row>
    <row r="1109" spans="2:65" s="1" customFormat="1" ht="38.4">
      <c r="B1109" s="25"/>
      <c r="D1109" s="136" t="s">
        <v>134</v>
      </c>
      <c r="F1109" s="137" t="s">
        <v>1938</v>
      </c>
      <c r="L1109" s="25"/>
      <c r="M1109" s="138"/>
      <c r="T1109" s="49"/>
      <c r="AT1109" s="13" t="s">
        <v>134</v>
      </c>
      <c r="AU1109" s="13" t="s">
        <v>84</v>
      </c>
    </row>
    <row r="1110" spans="2:65" s="1" customFormat="1" ht="19.2">
      <c r="B1110" s="25"/>
      <c r="D1110" s="136" t="s">
        <v>136</v>
      </c>
      <c r="F1110" s="139" t="s">
        <v>1902</v>
      </c>
      <c r="L1110" s="25"/>
      <c r="M1110" s="138"/>
      <c r="T1110" s="49"/>
      <c r="AT1110" s="13" t="s">
        <v>136</v>
      </c>
      <c r="AU1110" s="13" t="s">
        <v>84</v>
      </c>
    </row>
    <row r="1111" spans="2:65" s="1" customFormat="1" ht="16.5" customHeight="1">
      <c r="B1111" s="25"/>
      <c r="C1111" s="124" t="s">
        <v>1939</v>
      </c>
      <c r="D1111" s="124" t="s">
        <v>128</v>
      </c>
      <c r="E1111" s="125" t="s">
        <v>1940</v>
      </c>
      <c r="F1111" s="126" t="s">
        <v>1941</v>
      </c>
      <c r="G1111" s="127" t="s">
        <v>146</v>
      </c>
      <c r="H1111" s="128">
        <v>30</v>
      </c>
      <c r="I1111" s="129">
        <v>4550</v>
      </c>
      <c r="J1111" s="129">
        <f>ROUND(I1111*H1111,2)</f>
        <v>136500</v>
      </c>
      <c r="K1111" s="126" t="s">
        <v>132</v>
      </c>
      <c r="L1111" s="25"/>
      <c r="M1111" s="130" t="s">
        <v>1</v>
      </c>
      <c r="N1111" s="131" t="s">
        <v>39</v>
      </c>
      <c r="O1111" s="132">
        <v>0</v>
      </c>
      <c r="P1111" s="132">
        <f>O1111*H1111</f>
        <v>0</v>
      </c>
      <c r="Q1111" s="132">
        <v>0</v>
      </c>
      <c r="R1111" s="132">
        <f>Q1111*H1111</f>
        <v>0</v>
      </c>
      <c r="S1111" s="132">
        <v>0</v>
      </c>
      <c r="T1111" s="133">
        <f>S1111*H1111</f>
        <v>0</v>
      </c>
      <c r="AR1111" s="134" t="s">
        <v>133</v>
      </c>
      <c r="AT1111" s="134" t="s">
        <v>128</v>
      </c>
      <c r="AU1111" s="134" t="s">
        <v>84</v>
      </c>
      <c r="AY1111" s="13" t="s">
        <v>125</v>
      </c>
      <c r="BE1111" s="135">
        <f>IF(N1111="základní",J1111,0)</f>
        <v>136500</v>
      </c>
      <c r="BF1111" s="135">
        <f>IF(N1111="snížená",J1111,0)</f>
        <v>0</v>
      </c>
      <c r="BG1111" s="135">
        <f>IF(N1111="zákl. přenesená",J1111,0)</f>
        <v>0</v>
      </c>
      <c r="BH1111" s="135">
        <f>IF(N1111="sníž. přenesená",J1111,0)</f>
        <v>0</v>
      </c>
      <c r="BI1111" s="135">
        <f>IF(N1111="nulová",J1111,0)</f>
        <v>0</v>
      </c>
      <c r="BJ1111" s="13" t="s">
        <v>82</v>
      </c>
      <c r="BK1111" s="135">
        <f>ROUND(I1111*H1111,2)</f>
        <v>136500</v>
      </c>
      <c r="BL1111" s="13" t="s">
        <v>133</v>
      </c>
      <c r="BM1111" s="134" t="s">
        <v>1942</v>
      </c>
    </row>
    <row r="1112" spans="2:65" s="1" customFormat="1" ht="38.4">
      <c r="B1112" s="25"/>
      <c r="D1112" s="136" t="s">
        <v>134</v>
      </c>
      <c r="F1112" s="137" t="s">
        <v>1943</v>
      </c>
      <c r="L1112" s="25"/>
      <c r="M1112" s="138"/>
      <c r="T1112" s="49"/>
      <c r="AT1112" s="13" t="s">
        <v>134</v>
      </c>
      <c r="AU1112" s="13" t="s">
        <v>84</v>
      </c>
    </row>
    <row r="1113" spans="2:65" s="1" customFormat="1" ht="19.2">
      <c r="B1113" s="25"/>
      <c r="D1113" s="136" t="s">
        <v>136</v>
      </c>
      <c r="F1113" s="139" t="s">
        <v>1902</v>
      </c>
      <c r="L1113" s="25"/>
      <c r="M1113" s="138"/>
      <c r="T1113" s="49"/>
      <c r="AT1113" s="13" t="s">
        <v>136</v>
      </c>
      <c r="AU1113" s="13" t="s">
        <v>84</v>
      </c>
    </row>
    <row r="1114" spans="2:65" s="1" customFormat="1" ht="16.5" customHeight="1">
      <c r="B1114" s="25"/>
      <c r="C1114" s="124" t="s">
        <v>1034</v>
      </c>
      <c r="D1114" s="124" t="s">
        <v>128</v>
      </c>
      <c r="E1114" s="125" t="s">
        <v>1944</v>
      </c>
      <c r="F1114" s="126" t="s">
        <v>1945</v>
      </c>
      <c r="G1114" s="127" t="s">
        <v>1946</v>
      </c>
      <c r="H1114" s="128">
        <v>100</v>
      </c>
      <c r="I1114" s="129">
        <v>161</v>
      </c>
      <c r="J1114" s="129">
        <f>ROUND(I1114*H1114,2)</f>
        <v>16100</v>
      </c>
      <c r="K1114" s="126" t="s">
        <v>132</v>
      </c>
      <c r="L1114" s="25"/>
      <c r="M1114" s="130" t="s">
        <v>1</v>
      </c>
      <c r="N1114" s="131" t="s">
        <v>39</v>
      </c>
      <c r="O1114" s="132">
        <v>0</v>
      </c>
      <c r="P1114" s="132">
        <f>O1114*H1114</f>
        <v>0</v>
      </c>
      <c r="Q1114" s="132">
        <v>0</v>
      </c>
      <c r="R1114" s="132">
        <f>Q1114*H1114</f>
        <v>0</v>
      </c>
      <c r="S1114" s="132">
        <v>0</v>
      </c>
      <c r="T1114" s="133">
        <f>S1114*H1114</f>
        <v>0</v>
      </c>
      <c r="AR1114" s="134" t="s">
        <v>133</v>
      </c>
      <c r="AT1114" s="134" t="s">
        <v>128</v>
      </c>
      <c r="AU1114" s="134" t="s">
        <v>84</v>
      </c>
      <c r="AY1114" s="13" t="s">
        <v>125</v>
      </c>
      <c r="BE1114" s="135">
        <f>IF(N1114="základní",J1114,0)</f>
        <v>16100</v>
      </c>
      <c r="BF1114" s="135">
        <f>IF(N1114="snížená",J1114,0)</f>
        <v>0</v>
      </c>
      <c r="BG1114" s="135">
        <f>IF(N1114="zákl. přenesená",J1114,0)</f>
        <v>0</v>
      </c>
      <c r="BH1114" s="135">
        <f>IF(N1114="sníž. přenesená",J1114,0)</f>
        <v>0</v>
      </c>
      <c r="BI1114" s="135">
        <f>IF(N1114="nulová",J1114,0)</f>
        <v>0</v>
      </c>
      <c r="BJ1114" s="13" t="s">
        <v>82</v>
      </c>
      <c r="BK1114" s="135">
        <f>ROUND(I1114*H1114,2)</f>
        <v>16100</v>
      </c>
      <c r="BL1114" s="13" t="s">
        <v>133</v>
      </c>
      <c r="BM1114" s="134" t="s">
        <v>1947</v>
      </c>
    </row>
    <row r="1115" spans="2:65" s="1" customFormat="1" ht="28.8">
      <c r="B1115" s="25"/>
      <c r="D1115" s="136" t="s">
        <v>134</v>
      </c>
      <c r="F1115" s="137" t="s">
        <v>1948</v>
      </c>
      <c r="L1115" s="25"/>
      <c r="M1115" s="138"/>
      <c r="T1115" s="49"/>
      <c r="AT1115" s="13" t="s">
        <v>134</v>
      </c>
      <c r="AU1115" s="13" t="s">
        <v>84</v>
      </c>
    </row>
    <row r="1116" spans="2:65" s="1" customFormat="1" ht="16.5" customHeight="1">
      <c r="B1116" s="25"/>
      <c r="C1116" s="124" t="s">
        <v>1949</v>
      </c>
      <c r="D1116" s="124" t="s">
        <v>128</v>
      </c>
      <c r="E1116" s="125" t="s">
        <v>1950</v>
      </c>
      <c r="F1116" s="126" t="s">
        <v>1951</v>
      </c>
      <c r="G1116" s="127" t="s">
        <v>1946</v>
      </c>
      <c r="H1116" s="128">
        <v>100</v>
      </c>
      <c r="I1116" s="129">
        <v>156</v>
      </c>
      <c r="J1116" s="129">
        <f>ROUND(I1116*H1116,2)</f>
        <v>15600</v>
      </c>
      <c r="K1116" s="126" t="s">
        <v>132</v>
      </c>
      <c r="L1116" s="25"/>
      <c r="M1116" s="130" t="s">
        <v>1</v>
      </c>
      <c r="N1116" s="131" t="s">
        <v>39</v>
      </c>
      <c r="O1116" s="132">
        <v>0</v>
      </c>
      <c r="P1116" s="132">
        <f>O1116*H1116</f>
        <v>0</v>
      </c>
      <c r="Q1116" s="132">
        <v>0</v>
      </c>
      <c r="R1116" s="132">
        <f>Q1116*H1116</f>
        <v>0</v>
      </c>
      <c r="S1116" s="132">
        <v>0</v>
      </c>
      <c r="T1116" s="133">
        <f>S1116*H1116</f>
        <v>0</v>
      </c>
      <c r="AR1116" s="134" t="s">
        <v>133</v>
      </c>
      <c r="AT1116" s="134" t="s">
        <v>128</v>
      </c>
      <c r="AU1116" s="134" t="s">
        <v>84</v>
      </c>
      <c r="AY1116" s="13" t="s">
        <v>125</v>
      </c>
      <c r="BE1116" s="135">
        <f>IF(N1116="základní",J1116,0)</f>
        <v>15600</v>
      </c>
      <c r="BF1116" s="135">
        <f>IF(N1116="snížená",J1116,0)</f>
        <v>0</v>
      </c>
      <c r="BG1116" s="135">
        <f>IF(N1116="zákl. přenesená",J1116,0)</f>
        <v>0</v>
      </c>
      <c r="BH1116" s="135">
        <f>IF(N1116="sníž. přenesená",J1116,0)</f>
        <v>0</v>
      </c>
      <c r="BI1116" s="135">
        <f>IF(N1116="nulová",J1116,0)</f>
        <v>0</v>
      </c>
      <c r="BJ1116" s="13" t="s">
        <v>82</v>
      </c>
      <c r="BK1116" s="135">
        <f>ROUND(I1116*H1116,2)</f>
        <v>15600</v>
      </c>
      <c r="BL1116" s="13" t="s">
        <v>133</v>
      </c>
      <c r="BM1116" s="134" t="s">
        <v>1952</v>
      </c>
    </row>
    <row r="1117" spans="2:65" s="1" customFormat="1" ht="28.8">
      <c r="B1117" s="25"/>
      <c r="D1117" s="136" t="s">
        <v>134</v>
      </c>
      <c r="F1117" s="137" t="s">
        <v>1953</v>
      </c>
      <c r="L1117" s="25"/>
      <c r="M1117" s="138"/>
      <c r="T1117" s="49"/>
      <c r="AT1117" s="13" t="s">
        <v>134</v>
      </c>
      <c r="AU1117" s="13" t="s">
        <v>84</v>
      </c>
    </row>
    <row r="1118" spans="2:65" s="1" customFormat="1" ht="16.5" customHeight="1">
      <c r="B1118" s="25"/>
      <c r="C1118" s="124" t="s">
        <v>1038</v>
      </c>
      <c r="D1118" s="124" t="s">
        <v>128</v>
      </c>
      <c r="E1118" s="125" t="s">
        <v>1954</v>
      </c>
      <c r="F1118" s="126" t="s">
        <v>1955</v>
      </c>
      <c r="G1118" s="127" t="s">
        <v>146</v>
      </c>
      <c r="H1118" s="128">
        <v>1</v>
      </c>
      <c r="I1118" s="129">
        <v>12800</v>
      </c>
      <c r="J1118" s="129">
        <f>ROUND(I1118*H1118,2)</f>
        <v>12800</v>
      </c>
      <c r="K1118" s="126" t="s">
        <v>1</v>
      </c>
      <c r="L1118" s="25"/>
      <c r="M1118" s="130" t="s">
        <v>1</v>
      </c>
      <c r="N1118" s="131" t="s">
        <v>39</v>
      </c>
      <c r="O1118" s="132">
        <v>0</v>
      </c>
      <c r="P1118" s="132">
        <f>O1118*H1118</f>
        <v>0</v>
      </c>
      <c r="Q1118" s="132">
        <v>0</v>
      </c>
      <c r="R1118" s="132">
        <f>Q1118*H1118</f>
        <v>0</v>
      </c>
      <c r="S1118" s="132">
        <v>0</v>
      </c>
      <c r="T1118" s="133">
        <f>S1118*H1118</f>
        <v>0</v>
      </c>
      <c r="AR1118" s="134" t="s">
        <v>133</v>
      </c>
      <c r="AT1118" s="134" t="s">
        <v>128</v>
      </c>
      <c r="AU1118" s="134" t="s">
        <v>84</v>
      </c>
      <c r="AY1118" s="13" t="s">
        <v>125</v>
      </c>
      <c r="BE1118" s="135">
        <f>IF(N1118="základní",J1118,0)</f>
        <v>12800</v>
      </c>
      <c r="BF1118" s="135">
        <f>IF(N1118="snížená",J1118,0)</f>
        <v>0</v>
      </c>
      <c r="BG1118" s="135">
        <f>IF(N1118="zákl. přenesená",J1118,0)</f>
        <v>0</v>
      </c>
      <c r="BH1118" s="135">
        <f>IF(N1118="sníž. přenesená",J1118,0)</f>
        <v>0</v>
      </c>
      <c r="BI1118" s="135">
        <f>IF(N1118="nulová",J1118,0)</f>
        <v>0</v>
      </c>
      <c r="BJ1118" s="13" t="s">
        <v>82</v>
      </c>
      <c r="BK1118" s="135">
        <f>ROUND(I1118*H1118,2)</f>
        <v>12800</v>
      </c>
      <c r="BL1118" s="13" t="s">
        <v>133</v>
      </c>
      <c r="BM1118" s="134" t="s">
        <v>1956</v>
      </c>
    </row>
    <row r="1119" spans="2:65" s="1" customFormat="1" ht="57.6">
      <c r="B1119" s="25"/>
      <c r="D1119" s="136" t="s">
        <v>134</v>
      </c>
      <c r="F1119" s="137" t="s">
        <v>1957</v>
      </c>
      <c r="L1119" s="25"/>
      <c r="M1119" s="138"/>
      <c r="T1119" s="49"/>
      <c r="AT1119" s="13" t="s">
        <v>134</v>
      </c>
      <c r="AU1119" s="13" t="s">
        <v>84</v>
      </c>
    </row>
    <row r="1120" spans="2:65" s="1" customFormat="1" ht="16.5" customHeight="1">
      <c r="B1120" s="25"/>
      <c r="C1120" s="124" t="s">
        <v>1958</v>
      </c>
      <c r="D1120" s="124" t="s">
        <v>128</v>
      </c>
      <c r="E1120" s="125" t="s">
        <v>1959</v>
      </c>
      <c r="F1120" s="126" t="s">
        <v>1960</v>
      </c>
      <c r="G1120" s="127" t="s">
        <v>146</v>
      </c>
      <c r="H1120" s="128">
        <v>1</v>
      </c>
      <c r="I1120" s="129">
        <v>11700</v>
      </c>
      <c r="J1120" s="129">
        <f>ROUND(I1120*H1120,2)</f>
        <v>11700</v>
      </c>
      <c r="K1120" s="126" t="s">
        <v>1</v>
      </c>
      <c r="L1120" s="25"/>
      <c r="M1120" s="130" t="s">
        <v>1</v>
      </c>
      <c r="N1120" s="131" t="s">
        <v>39</v>
      </c>
      <c r="O1120" s="132">
        <v>0</v>
      </c>
      <c r="P1120" s="132">
        <f>O1120*H1120</f>
        <v>0</v>
      </c>
      <c r="Q1120" s="132">
        <v>0</v>
      </c>
      <c r="R1120" s="132">
        <f>Q1120*H1120</f>
        <v>0</v>
      </c>
      <c r="S1120" s="132">
        <v>0</v>
      </c>
      <c r="T1120" s="133">
        <f>S1120*H1120</f>
        <v>0</v>
      </c>
      <c r="AR1120" s="134" t="s">
        <v>133</v>
      </c>
      <c r="AT1120" s="134" t="s">
        <v>128</v>
      </c>
      <c r="AU1120" s="134" t="s">
        <v>84</v>
      </c>
      <c r="AY1120" s="13" t="s">
        <v>125</v>
      </c>
      <c r="BE1120" s="135">
        <f>IF(N1120="základní",J1120,0)</f>
        <v>11700</v>
      </c>
      <c r="BF1120" s="135">
        <f>IF(N1120="snížená",J1120,0)</f>
        <v>0</v>
      </c>
      <c r="BG1120" s="135">
        <f>IF(N1120="zákl. přenesená",J1120,0)</f>
        <v>0</v>
      </c>
      <c r="BH1120" s="135">
        <f>IF(N1120="sníž. přenesená",J1120,0)</f>
        <v>0</v>
      </c>
      <c r="BI1120" s="135">
        <f>IF(N1120="nulová",J1120,0)</f>
        <v>0</v>
      </c>
      <c r="BJ1120" s="13" t="s">
        <v>82</v>
      </c>
      <c r="BK1120" s="135">
        <f>ROUND(I1120*H1120,2)</f>
        <v>11700</v>
      </c>
      <c r="BL1120" s="13" t="s">
        <v>133</v>
      </c>
      <c r="BM1120" s="134" t="s">
        <v>1961</v>
      </c>
    </row>
    <row r="1121" spans="2:65" s="1" customFormat="1" ht="57.6">
      <c r="B1121" s="25"/>
      <c r="D1121" s="136" t="s">
        <v>134</v>
      </c>
      <c r="F1121" s="137" t="s">
        <v>1962</v>
      </c>
      <c r="L1121" s="25"/>
      <c r="M1121" s="138"/>
      <c r="T1121" s="49"/>
      <c r="AT1121" s="13" t="s">
        <v>134</v>
      </c>
      <c r="AU1121" s="13" t="s">
        <v>84</v>
      </c>
    </row>
    <row r="1122" spans="2:65" s="1" customFormat="1" ht="16.5" customHeight="1">
      <c r="B1122" s="25"/>
      <c r="C1122" s="124" t="s">
        <v>1044</v>
      </c>
      <c r="D1122" s="124" t="s">
        <v>128</v>
      </c>
      <c r="E1122" s="125" t="s">
        <v>1963</v>
      </c>
      <c r="F1122" s="126" t="s">
        <v>1964</v>
      </c>
      <c r="G1122" s="127" t="s">
        <v>146</v>
      </c>
      <c r="H1122" s="128">
        <v>1</v>
      </c>
      <c r="I1122" s="129">
        <v>13300</v>
      </c>
      <c r="J1122" s="129">
        <f>ROUND(I1122*H1122,2)</f>
        <v>13300</v>
      </c>
      <c r="K1122" s="126" t="s">
        <v>1</v>
      </c>
      <c r="L1122" s="25"/>
      <c r="M1122" s="130" t="s">
        <v>1</v>
      </c>
      <c r="N1122" s="131" t="s">
        <v>39</v>
      </c>
      <c r="O1122" s="132">
        <v>0</v>
      </c>
      <c r="P1122" s="132">
        <f>O1122*H1122</f>
        <v>0</v>
      </c>
      <c r="Q1122" s="132">
        <v>0</v>
      </c>
      <c r="R1122" s="132">
        <f>Q1122*H1122</f>
        <v>0</v>
      </c>
      <c r="S1122" s="132">
        <v>0</v>
      </c>
      <c r="T1122" s="133">
        <f>S1122*H1122</f>
        <v>0</v>
      </c>
      <c r="AR1122" s="134" t="s">
        <v>133</v>
      </c>
      <c r="AT1122" s="134" t="s">
        <v>128</v>
      </c>
      <c r="AU1122" s="134" t="s">
        <v>84</v>
      </c>
      <c r="AY1122" s="13" t="s">
        <v>125</v>
      </c>
      <c r="BE1122" s="135">
        <f>IF(N1122="základní",J1122,0)</f>
        <v>13300</v>
      </c>
      <c r="BF1122" s="135">
        <f>IF(N1122="snížená",J1122,0)</f>
        <v>0</v>
      </c>
      <c r="BG1122" s="135">
        <f>IF(N1122="zákl. přenesená",J1122,0)</f>
        <v>0</v>
      </c>
      <c r="BH1122" s="135">
        <f>IF(N1122="sníž. přenesená",J1122,0)</f>
        <v>0</v>
      </c>
      <c r="BI1122" s="135">
        <f>IF(N1122="nulová",J1122,0)</f>
        <v>0</v>
      </c>
      <c r="BJ1122" s="13" t="s">
        <v>82</v>
      </c>
      <c r="BK1122" s="135">
        <f>ROUND(I1122*H1122,2)</f>
        <v>13300</v>
      </c>
      <c r="BL1122" s="13" t="s">
        <v>133</v>
      </c>
      <c r="BM1122" s="134" t="s">
        <v>1965</v>
      </c>
    </row>
    <row r="1123" spans="2:65" s="1" customFormat="1" ht="57.6">
      <c r="B1123" s="25"/>
      <c r="D1123" s="136" t="s">
        <v>134</v>
      </c>
      <c r="F1123" s="137" t="s">
        <v>1966</v>
      </c>
      <c r="L1123" s="25"/>
      <c r="M1123" s="138"/>
      <c r="T1123" s="49"/>
      <c r="AT1123" s="13" t="s">
        <v>134</v>
      </c>
      <c r="AU1123" s="13" t="s">
        <v>84</v>
      </c>
    </row>
    <row r="1124" spans="2:65" s="1" customFormat="1" ht="16.5" customHeight="1">
      <c r="B1124" s="25"/>
      <c r="C1124" s="124" t="s">
        <v>1967</v>
      </c>
      <c r="D1124" s="124" t="s">
        <v>128</v>
      </c>
      <c r="E1124" s="125" t="s">
        <v>1968</v>
      </c>
      <c r="F1124" s="126" t="s">
        <v>1969</v>
      </c>
      <c r="G1124" s="127" t="s">
        <v>146</v>
      </c>
      <c r="H1124" s="128">
        <v>1</v>
      </c>
      <c r="I1124" s="129">
        <v>12200</v>
      </c>
      <c r="J1124" s="129">
        <f>ROUND(I1124*H1124,2)</f>
        <v>12200</v>
      </c>
      <c r="K1124" s="126" t="s">
        <v>1</v>
      </c>
      <c r="L1124" s="25"/>
      <c r="M1124" s="130" t="s">
        <v>1</v>
      </c>
      <c r="N1124" s="131" t="s">
        <v>39</v>
      </c>
      <c r="O1124" s="132">
        <v>0</v>
      </c>
      <c r="P1124" s="132">
        <f>O1124*H1124</f>
        <v>0</v>
      </c>
      <c r="Q1124" s="132">
        <v>0</v>
      </c>
      <c r="R1124" s="132">
        <f>Q1124*H1124</f>
        <v>0</v>
      </c>
      <c r="S1124" s="132">
        <v>0</v>
      </c>
      <c r="T1124" s="133">
        <f>S1124*H1124</f>
        <v>0</v>
      </c>
      <c r="AR1124" s="134" t="s">
        <v>133</v>
      </c>
      <c r="AT1124" s="134" t="s">
        <v>128</v>
      </c>
      <c r="AU1124" s="134" t="s">
        <v>84</v>
      </c>
      <c r="AY1124" s="13" t="s">
        <v>125</v>
      </c>
      <c r="BE1124" s="135">
        <f>IF(N1124="základní",J1124,0)</f>
        <v>12200</v>
      </c>
      <c r="BF1124" s="135">
        <f>IF(N1124="snížená",J1124,0)</f>
        <v>0</v>
      </c>
      <c r="BG1124" s="135">
        <f>IF(N1124="zákl. přenesená",J1124,0)</f>
        <v>0</v>
      </c>
      <c r="BH1124" s="135">
        <f>IF(N1124="sníž. přenesená",J1124,0)</f>
        <v>0</v>
      </c>
      <c r="BI1124" s="135">
        <f>IF(N1124="nulová",J1124,0)</f>
        <v>0</v>
      </c>
      <c r="BJ1124" s="13" t="s">
        <v>82</v>
      </c>
      <c r="BK1124" s="135">
        <f>ROUND(I1124*H1124,2)</f>
        <v>12200</v>
      </c>
      <c r="BL1124" s="13" t="s">
        <v>133</v>
      </c>
      <c r="BM1124" s="134" t="s">
        <v>1970</v>
      </c>
    </row>
    <row r="1125" spans="2:65" s="1" customFormat="1" ht="57.6">
      <c r="B1125" s="25"/>
      <c r="D1125" s="136" t="s">
        <v>134</v>
      </c>
      <c r="F1125" s="137" t="s">
        <v>1971</v>
      </c>
      <c r="L1125" s="25"/>
      <c r="M1125" s="138"/>
      <c r="T1125" s="49"/>
      <c r="AT1125" s="13" t="s">
        <v>134</v>
      </c>
      <c r="AU1125" s="13" t="s">
        <v>84</v>
      </c>
    </row>
    <row r="1126" spans="2:65" s="1" customFormat="1" ht="24.15" customHeight="1">
      <c r="B1126" s="25"/>
      <c r="C1126" s="124" t="s">
        <v>1048</v>
      </c>
      <c r="D1126" s="124" t="s">
        <v>128</v>
      </c>
      <c r="E1126" s="125" t="s">
        <v>1972</v>
      </c>
      <c r="F1126" s="126" t="s">
        <v>1973</v>
      </c>
      <c r="G1126" s="127" t="s">
        <v>146</v>
      </c>
      <c r="H1126" s="128">
        <v>2</v>
      </c>
      <c r="I1126" s="129">
        <v>18200</v>
      </c>
      <c r="J1126" s="129">
        <f>ROUND(I1126*H1126,2)</f>
        <v>36400</v>
      </c>
      <c r="K1126" s="126" t="s">
        <v>132</v>
      </c>
      <c r="L1126" s="25"/>
      <c r="M1126" s="130" t="s">
        <v>1</v>
      </c>
      <c r="N1126" s="131" t="s">
        <v>39</v>
      </c>
      <c r="O1126" s="132">
        <v>0</v>
      </c>
      <c r="P1126" s="132">
        <f>O1126*H1126</f>
        <v>0</v>
      </c>
      <c r="Q1126" s="132">
        <v>0</v>
      </c>
      <c r="R1126" s="132">
        <f>Q1126*H1126</f>
        <v>0</v>
      </c>
      <c r="S1126" s="132">
        <v>0</v>
      </c>
      <c r="T1126" s="133">
        <f>S1126*H1126</f>
        <v>0</v>
      </c>
      <c r="AR1126" s="134" t="s">
        <v>133</v>
      </c>
      <c r="AT1126" s="134" t="s">
        <v>128</v>
      </c>
      <c r="AU1126" s="134" t="s">
        <v>84</v>
      </c>
      <c r="AY1126" s="13" t="s">
        <v>125</v>
      </c>
      <c r="BE1126" s="135">
        <f>IF(N1126="základní",J1126,0)</f>
        <v>36400</v>
      </c>
      <c r="BF1126" s="135">
        <f>IF(N1126="snížená",J1126,0)</f>
        <v>0</v>
      </c>
      <c r="BG1126" s="135">
        <f>IF(N1126="zákl. přenesená",J1126,0)</f>
        <v>0</v>
      </c>
      <c r="BH1126" s="135">
        <f>IF(N1126="sníž. přenesená",J1126,0)</f>
        <v>0</v>
      </c>
      <c r="BI1126" s="135">
        <f>IF(N1126="nulová",J1126,0)</f>
        <v>0</v>
      </c>
      <c r="BJ1126" s="13" t="s">
        <v>82</v>
      </c>
      <c r="BK1126" s="135">
        <f>ROUND(I1126*H1126,2)</f>
        <v>36400</v>
      </c>
      <c r="BL1126" s="13" t="s">
        <v>133</v>
      </c>
      <c r="BM1126" s="134" t="s">
        <v>1974</v>
      </c>
    </row>
    <row r="1127" spans="2:65" s="1" customFormat="1" ht="38.4">
      <c r="B1127" s="25"/>
      <c r="D1127" s="136" t="s">
        <v>134</v>
      </c>
      <c r="F1127" s="137" t="s">
        <v>1975</v>
      </c>
      <c r="L1127" s="25"/>
      <c r="M1127" s="138"/>
      <c r="T1127" s="49"/>
      <c r="AT1127" s="13" t="s">
        <v>134</v>
      </c>
      <c r="AU1127" s="13" t="s">
        <v>84</v>
      </c>
    </row>
    <row r="1128" spans="2:65" s="1" customFormat="1" ht="19.2">
      <c r="B1128" s="25"/>
      <c r="D1128" s="136" t="s">
        <v>136</v>
      </c>
      <c r="F1128" s="139" t="s">
        <v>1902</v>
      </c>
      <c r="L1128" s="25"/>
      <c r="M1128" s="138"/>
      <c r="T1128" s="49"/>
      <c r="AT1128" s="13" t="s">
        <v>136</v>
      </c>
      <c r="AU1128" s="13" t="s">
        <v>84</v>
      </c>
    </row>
    <row r="1129" spans="2:65" s="1" customFormat="1" ht="24.15" customHeight="1">
      <c r="B1129" s="25"/>
      <c r="C1129" s="124" t="s">
        <v>1976</v>
      </c>
      <c r="D1129" s="124" t="s">
        <v>128</v>
      </c>
      <c r="E1129" s="125" t="s">
        <v>1977</v>
      </c>
      <c r="F1129" s="126" t="s">
        <v>1978</v>
      </c>
      <c r="G1129" s="127" t="s">
        <v>146</v>
      </c>
      <c r="H1129" s="128">
        <v>2</v>
      </c>
      <c r="I1129" s="129">
        <v>20000</v>
      </c>
      <c r="J1129" s="129">
        <f>ROUND(I1129*H1129,2)</f>
        <v>40000</v>
      </c>
      <c r="K1129" s="126" t="s">
        <v>132</v>
      </c>
      <c r="L1129" s="25"/>
      <c r="M1129" s="130" t="s">
        <v>1</v>
      </c>
      <c r="N1129" s="131" t="s">
        <v>39</v>
      </c>
      <c r="O1129" s="132">
        <v>0</v>
      </c>
      <c r="P1129" s="132">
        <f>O1129*H1129</f>
        <v>0</v>
      </c>
      <c r="Q1129" s="132">
        <v>0</v>
      </c>
      <c r="R1129" s="132">
        <f>Q1129*H1129</f>
        <v>0</v>
      </c>
      <c r="S1129" s="132">
        <v>0</v>
      </c>
      <c r="T1129" s="133">
        <f>S1129*H1129</f>
        <v>0</v>
      </c>
      <c r="AR1129" s="134" t="s">
        <v>133</v>
      </c>
      <c r="AT1129" s="134" t="s">
        <v>128</v>
      </c>
      <c r="AU1129" s="134" t="s">
        <v>84</v>
      </c>
      <c r="AY1129" s="13" t="s">
        <v>125</v>
      </c>
      <c r="BE1129" s="135">
        <f>IF(N1129="základní",J1129,0)</f>
        <v>40000</v>
      </c>
      <c r="BF1129" s="135">
        <f>IF(N1129="snížená",J1129,0)</f>
        <v>0</v>
      </c>
      <c r="BG1129" s="135">
        <f>IF(N1129="zákl. přenesená",J1129,0)</f>
        <v>0</v>
      </c>
      <c r="BH1129" s="135">
        <f>IF(N1129="sníž. přenesená",J1129,0)</f>
        <v>0</v>
      </c>
      <c r="BI1129" s="135">
        <f>IF(N1129="nulová",J1129,0)</f>
        <v>0</v>
      </c>
      <c r="BJ1129" s="13" t="s">
        <v>82</v>
      </c>
      <c r="BK1129" s="135">
        <f>ROUND(I1129*H1129,2)</f>
        <v>40000</v>
      </c>
      <c r="BL1129" s="13" t="s">
        <v>133</v>
      </c>
      <c r="BM1129" s="134" t="s">
        <v>1979</v>
      </c>
    </row>
    <row r="1130" spans="2:65" s="1" customFormat="1" ht="38.4">
      <c r="B1130" s="25"/>
      <c r="D1130" s="136" t="s">
        <v>134</v>
      </c>
      <c r="F1130" s="137" t="s">
        <v>1980</v>
      </c>
      <c r="L1130" s="25"/>
      <c r="M1130" s="138"/>
      <c r="T1130" s="49"/>
      <c r="AT1130" s="13" t="s">
        <v>134</v>
      </c>
      <c r="AU1130" s="13" t="s">
        <v>84</v>
      </c>
    </row>
    <row r="1131" spans="2:65" s="1" customFormat="1" ht="19.2">
      <c r="B1131" s="25"/>
      <c r="D1131" s="136" t="s">
        <v>136</v>
      </c>
      <c r="F1131" s="139" t="s">
        <v>1902</v>
      </c>
      <c r="L1131" s="25"/>
      <c r="M1131" s="138"/>
      <c r="T1131" s="49"/>
      <c r="AT1131" s="13" t="s">
        <v>136</v>
      </c>
      <c r="AU1131" s="13" t="s">
        <v>84</v>
      </c>
    </row>
    <row r="1132" spans="2:65" s="1" customFormat="1" ht="24.15" customHeight="1">
      <c r="B1132" s="25"/>
      <c r="C1132" s="124" t="s">
        <v>1981</v>
      </c>
      <c r="D1132" s="124" t="s">
        <v>128</v>
      </c>
      <c r="E1132" s="125" t="s">
        <v>1982</v>
      </c>
      <c r="F1132" s="126" t="s">
        <v>1983</v>
      </c>
      <c r="G1132" s="127" t="s">
        <v>146</v>
      </c>
      <c r="H1132" s="128">
        <v>2</v>
      </c>
      <c r="I1132" s="129">
        <v>23700</v>
      </c>
      <c r="J1132" s="129">
        <f>ROUND(I1132*H1132,2)</f>
        <v>47400</v>
      </c>
      <c r="K1132" s="126" t="s">
        <v>132</v>
      </c>
      <c r="L1132" s="25"/>
      <c r="M1132" s="130" t="s">
        <v>1</v>
      </c>
      <c r="N1132" s="131" t="s">
        <v>39</v>
      </c>
      <c r="O1132" s="132">
        <v>0</v>
      </c>
      <c r="P1132" s="132">
        <f>O1132*H1132</f>
        <v>0</v>
      </c>
      <c r="Q1132" s="132">
        <v>0</v>
      </c>
      <c r="R1132" s="132">
        <f>Q1132*H1132</f>
        <v>0</v>
      </c>
      <c r="S1132" s="132">
        <v>0</v>
      </c>
      <c r="T1132" s="133">
        <f>S1132*H1132</f>
        <v>0</v>
      </c>
      <c r="AR1132" s="134" t="s">
        <v>133</v>
      </c>
      <c r="AT1132" s="134" t="s">
        <v>128</v>
      </c>
      <c r="AU1132" s="134" t="s">
        <v>84</v>
      </c>
      <c r="AY1132" s="13" t="s">
        <v>125</v>
      </c>
      <c r="BE1132" s="135">
        <f>IF(N1132="základní",J1132,0)</f>
        <v>47400</v>
      </c>
      <c r="BF1132" s="135">
        <f>IF(N1132="snížená",J1132,0)</f>
        <v>0</v>
      </c>
      <c r="BG1132" s="135">
        <f>IF(N1132="zákl. přenesená",J1132,0)</f>
        <v>0</v>
      </c>
      <c r="BH1132" s="135">
        <f>IF(N1132="sníž. přenesená",J1132,0)</f>
        <v>0</v>
      </c>
      <c r="BI1132" s="135">
        <f>IF(N1132="nulová",J1132,0)</f>
        <v>0</v>
      </c>
      <c r="BJ1132" s="13" t="s">
        <v>82</v>
      </c>
      <c r="BK1132" s="135">
        <f>ROUND(I1132*H1132,2)</f>
        <v>47400</v>
      </c>
      <c r="BL1132" s="13" t="s">
        <v>133</v>
      </c>
      <c r="BM1132" s="134" t="s">
        <v>1984</v>
      </c>
    </row>
    <row r="1133" spans="2:65" s="1" customFormat="1" ht="38.4">
      <c r="B1133" s="25"/>
      <c r="D1133" s="136" t="s">
        <v>134</v>
      </c>
      <c r="F1133" s="137" t="s">
        <v>1985</v>
      </c>
      <c r="L1133" s="25"/>
      <c r="M1133" s="138"/>
      <c r="T1133" s="49"/>
      <c r="AT1133" s="13" t="s">
        <v>134</v>
      </c>
      <c r="AU1133" s="13" t="s">
        <v>84</v>
      </c>
    </row>
    <row r="1134" spans="2:65" s="1" customFormat="1" ht="19.2">
      <c r="B1134" s="25"/>
      <c r="D1134" s="136" t="s">
        <v>136</v>
      </c>
      <c r="F1134" s="139" t="s">
        <v>1902</v>
      </c>
      <c r="L1134" s="25"/>
      <c r="M1134" s="138"/>
      <c r="T1134" s="49"/>
      <c r="AT1134" s="13" t="s">
        <v>136</v>
      </c>
      <c r="AU1134" s="13" t="s">
        <v>84</v>
      </c>
    </row>
    <row r="1135" spans="2:65" s="1" customFormat="1" ht="24.15" customHeight="1">
      <c r="B1135" s="25"/>
      <c r="C1135" s="124" t="s">
        <v>1986</v>
      </c>
      <c r="D1135" s="124" t="s">
        <v>128</v>
      </c>
      <c r="E1135" s="125" t="s">
        <v>1987</v>
      </c>
      <c r="F1135" s="126" t="s">
        <v>1988</v>
      </c>
      <c r="G1135" s="127" t="s">
        <v>146</v>
      </c>
      <c r="H1135" s="128">
        <v>10</v>
      </c>
      <c r="I1135" s="129">
        <v>20500</v>
      </c>
      <c r="J1135" s="129">
        <f>ROUND(I1135*H1135,2)</f>
        <v>205000</v>
      </c>
      <c r="K1135" s="126" t="s">
        <v>132</v>
      </c>
      <c r="L1135" s="25"/>
      <c r="M1135" s="130" t="s">
        <v>1</v>
      </c>
      <c r="N1135" s="131" t="s">
        <v>39</v>
      </c>
      <c r="O1135" s="132">
        <v>0</v>
      </c>
      <c r="P1135" s="132">
        <f>O1135*H1135</f>
        <v>0</v>
      </c>
      <c r="Q1135" s="132">
        <v>0</v>
      </c>
      <c r="R1135" s="132">
        <f>Q1135*H1135</f>
        <v>0</v>
      </c>
      <c r="S1135" s="132">
        <v>0</v>
      </c>
      <c r="T1135" s="133">
        <f>S1135*H1135</f>
        <v>0</v>
      </c>
      <c r="AR1135" s="134" t="s">
        <v>133</v>
      </c>
      <c r="AT1135" s="134" t="s">
        <v>128</v>
      </c>
      <c r="AU1135" s="134" t="s">
        <v>84</v>
      </c>
      <c r="AY1135" s="13" t="s">
        <v>125</v>
      </c>
      <c r="BE1135" s="135">
        <f>IF(N1135="základní",J1135,0)</f>
        <v>205000</v>
      </c>
      <c r="BF1135" s="135">
        <f>IF(N1135="snížená",J1135,0)</f>
        <v>0</v>
      </c>
      <c r="BG1135" s="135">
        <f>IF(N1135="zákl. přenesená",J1135,0)</f>
        <v>0</v>
      </c>
      <c r="BH1135" s="135">
        <f>IF(N1135="sníž. přenesená",J1135,0)</f>
        <v>0</v>
      </c>
      <c r="BI1135" s="135">
        <f>IF(N1135="nulová",J1135,0)</f>
        <v>0</v>
      </c>
      <c r="BJ1135" s="13" t="s">
        <v>82</v>
      </c>
      <c r="BK1135" s="135">
        <f>ROUND(I1135*H1135,2)</f>
        <v>205000</v>
      </c>
      <c r="BL1135" s="13" t="s">
        <v>133</v>
      </c>
      <c r="BM1135" s="134" t="s">
        <v>1989</v>
      </c>
    </row>
    <row r="1136" spans="2:65" s="1" customFormat="1" ht="38.4">
      <c r="B1136" s="25"/>
      <c r="D1136" s="136" t="s">
        <v>134</v>
      </c>
      <c r="F1136" s="137" t="s">
        <v>1990</v>
      </c>
      <c r="L1136" s="25"/>
      <c r="M1136" s="138"/>
      <c r="T1136" s="49"/>
      <c r="AT1136" s="13" t="s">
        <v>134</v>
      </c>
      <c r="AU1136" s="13" t="s">
        <v>84</v>
      </c>
    </row>
    <row r="1137" spans="2:65" s="1" customFormat="1" ht="19.2">
      <c r="B1137" s="25"/>
      <c r="D1137" s="136" t="s">
        <v>136</v>
      </c>
      <c r="F1137" s="139" t="s">
        <v>1902</v>
      </c>
      <c r="L1137" s="25"/>
      <c r="M1137" s="138"/>
      <c r="T1137" s="49"/>
      <c r="AT1137" s="13" t="s">
        <v>136</v>
      </c>
      <c r="AU1137" s="13" t="s">
        <v>84</v>
      </c>
    </row>
    <row r="1138" spans="2:65" s="1" customFormat="1" ht="24.15" customHeight="1">
      <c r="B1138" s="25"/>
      <c r="C1138" s="124" t="s">
        <v>1991</v>
      </c>
      <c r="D1138" s="124" t="s">
        <v>128</v>
      </c>
      <c r="E1138" s="125" t="s">
        <v>1992</v>
      </c>
      <c r="F1138" s="126" t="s">
        <v>1993</v>
      </c>
      <c r="G1138" s="127" t="s">
        <v>146</v>
      </c>
      <c r="H1138" s="128">
        <v>10</v>
      </c>
      <c r="I1138" s="129">
        <v>22300</v>
      </c>
      <c r="J1138" s="129">
        <f>ROUND(I1138*H1138,2)</f>
        <v>223000</v>
      </c>
      <c r="K1138" s="126" t="s">
        <v>132</v>
      </c>
      <c r="L1138" s="25"/>
      <c r="M1138" s="130" t="s">
        <v>1</v>
      </c>
      <c r="N1138" s="131" t="s">
        <v>39</v>
      </c>
      <c r="O1138" s="132">
        <v>0</v>
      </c>
      <c r="P1138" s="132">
        <f>O1138*H1138</f>
        <v>0</v>
      </c>
      <c r="Q1138" s="132">
        <v>0</v>
      </c>
      <c r="R1138" s="132">
        <f>Q1138*H1138</f>
        <v>0</v>
      </c>
      <c r="S1138" s="132">
        <v>0</v>
      </c>
      <c r="T1138" s="133">
        <f>S1138*H1138</f>
        <v>0</v>
      </c>
      <c r="AR1138" s="134" t="s">
        <v>133</v>
      </c>
      <c r="AT1138" s="134" t="s">
        <v>128</v>
      </c>
      <c r="AU1138" s="134" t="s">
        <v>84</v>
      </c>
      <c r="AY1138" s="13" t="s">
        <v>125</v>
      </c>
      <c r="BE1138" s="135">
        <f>IF(N1138="základní",J1138,0)</f>
        <v>223000</v>
      </c>
      <c r="BF1138" s="135">
        <f>IF(N1138="snížená",J1138,0)</f>
        <v>0</v>
      </c>
      <c r="BG1138" s="135">
        <f>IF(N1138="zákl. přenesená",J1138,0)</f>
        <v>0</v>
      </c>
      <c r="BH1138" s="135">
        <f>IF(N1138="sníž. přenesená",J1138,0)</f>
        <v>0</v>
      </c>
      <c r="BI1138" s="135">
        <f>IF(N1138="nulová",J1138,0)</f>
        <v>0</v>
      </c>
      <c r="BJ1138" s="13" t="s">
        <v>82</v>
      </c>
      <c r="BK1138" s="135">
        <f>ROUND(I1138*H1138,2)</f>
        <v>223000</v>
      </c>
      <c r="BL1138" s="13" t="s">
        <v>133</v>
      </c>
      <c r="BM1138" s="134" t="s">
        <v>1994</v>
      </c>
    </row>
    <row r="1139" spans="2:65" s="1" customFormat="1" ht="38.4">
      <c r="B1139" s="25"/>
      <c r="D1139" s="136" t="s">
        <v>134</v>
      </c>
      <c r="F1139" s="137" t="s">
        <v>1995</v>
      </c>
      <c r="L1139" s="25"/>
      <c r="M1139" s="138"/>
      <c r="T1139" s="49"/>
      <c r="AT1139" s="13" t="s">
        <v>134</v>
      </c>
      <c r="AU1139" s="13" t="s">
        <v>84</v>
      </c>
    </row>
    <row r="1140" spans="2:65" s="1" customFormat="1" ht="19.2">
      <c r="B1140" s="25"/>
      <c r="D1140" s="136" t="s">
        <v>136</v>
      </c>
      <c r="F1140" s="139" t="s">
        <v>1902</v>
      </c>
      <c r="L1140" s="25"/>
      <c r="M1140" s="138"/>
      <c r="T1140" s="49"/>
      <c r="AT1140" s="13" t="s">
        <v>136</v>
      </c>
      <c r="AU1140" s="13" t="s">
        <v>84</v>
      </c>
    </row>
    <row r="1141" spans="2:65" s="1" customFormat="1" ht="24.15" customHeight="1">
      <c r="B1141" s="25"/>
      <c r="C1141" s="124" t="s">
        <v>1996</v>
      </c>
      <c r="D1141" s="124" t="s">
        <v>128</v>
      </c>
      <c r="E1141" s="125" t="s">
        <v>1997</v>
      </c>
      <c r="F1141" s="126" t="s">
        <v>1998</v>
      </c>
      <c r="G1141" s="127" t="s">
        <v>146</v>
      </c>
      <c r="H1141" s="128">
        <v>10</v>
      </c>
      <c r="I1141" s="129">
        <v>24600</v>
      </c>
      <c r="J1141" s="129">
        <f>ROUND(I1141*H1141,2)</f>
        <v>246000</v>
      </c>
      <c r="K1141" s="126" t="s">
        <v>132</v>
      </c>
      <c r="L1141" s="25"/>
      <c r="M1141" s="130" t="s">
        <v>1</v>
      </c>
      <c r="N1141" s="131" t="s">
        <v>39</v>
      </c>
      <c r="O1141" s="132">
        <v>0</v>
      </c>
      <c r="P1141" s="132">
        <f>O1141*H1141</f>
        <v>0</v>
      </c>
      <c r="Q1141" s="132">
        <v>0</v>
      </c>
      <c r="R1141" s="132">
        <f>Q1141*H1141</f>
        <v>0</v>
      </c>
      <c r="S1141" s="132">
        <v>0</v>
      </c>
      <c r="T1141" s="133">
        <f>S1141*H1141</f>
        <v>0</v>
      </c>
      <c r="AR1141" s="134" t="s">
        <v>133</v>
      </c>
      <c r="AT1141" s="134" t="s">
        <v>128</v>
      </c>
      <c r="AU1141" s="134" t="s">
        <v>84</v>
      </c>
      <c r="AY1141" s="13" t="s">
        <v>125</v>
      </c>
      <c r="BE1141" s="135">
        <f>IF(N1141="základní",J1141,0)</f>
        <v>246000</v>
      </c>
      <c r="BF1141" s="135">
        <f>IF(N1141="snížená",J1141,0)</f>
        <v>0</v>
      </c>
      <c r="BG1141" s="135">
        <f>IF(N1141="zákl. přenesená",J1141,0)</f>
        <v>0</v>
      </c>
      <c r="BH1141" s="135">
        <f>IF(N1141="sníž. přenesená",J1141,0)</f>
        <v>0</v>
      </c>
      <c r="BI1141" s="135">
        <f>IF(N1141="nulová",J1141,0)</f>
        <v>0</v>
      </c>
      <c r="BJ1141" s="13" t="s">
        <v>82</v>
      </c>
      <c r="BK1141" s="135">
        <f>ROUND(I1141*H1141,2)</f>
        <v>246000</v>
      </c>
      <c r="BL1141" s="13" t="s">
        <v>133</v>
      </c>
      <c r="BM1141" s="134" t="s">
        <v>1999</v>
      </c>
    </row>
    <row r="1142" spans="2:65" s="1" customFormat="1" ht="38.4">
      <c r="B1142" s="25"/>
      <c r="D1142" s="136" t="s">
        <v>134</v>
      </c>
      <c r="F1142" s="137" t="s">
        <v>2000</v>
      </c>
      <c r="L1142" s="25"/>
      <c r="M1142" s="138"/>
      <c r="T1142" s="49"/>
      <c r="AT1142" s="13" t="s">
        <v>134</v>
      </c>
      <c r="AU1142" s="13" t="s">
        <v>84</v>
      </c>
    </row>
    <row r="1143" spans="2:65" s="1" customFormat="1" ht="19.2">
      <c r="B1143" s="25"/>
      <c r="D1143" s="136" t="s">
        <v>136</v>
      </c>
      <c r="F1143" s="139" t="s">
        <v>1902</v>
      </c>
      <c r="L1143" s="25"/>
      <c r="M1143" s="138"/>
      <c r="T1143" s="49"/>
      <c r="AT1143" s="13" t="s">
        <v>136</v>
      </c>
      <c r="AU1143" s="13" t="s">
        <v>84</v>
      </c>
    </row>
    <row r="1144" spans="2:65" s="1" customFormat="1" ht="24.15" customHeight="1">
      <c r="B1144" s="25"/>
      <c r="C1144" s="124" t="s">
        <v>2001</v>
      </c>
      <c r="D1144" s="124" t="s">
        <v>128</v>
      </c>
      <c r="E1144" s="125" t="s">
        <v>2002</v>
      </c>
      <c r="F1144" s="126" t="s">
        <v>2003</v>
      </c>
      <c r="G1144" s="127" t="s">
        <v>146</v>
      </c>
      <c r="H1144" s="128">
        <v>15</v>
      </c>
      <c r="I1144" s="129">
        <v>25500</v>
      </c>
      <c r="J1144" s="129">
        <f>ROUND(I1144*H1144,2)</f>
        <v>382500</v>
      </c>
      <c r="K1144" s="126" t="s">
        <v>132</v>
      </c>
      <c r="L1144" s="25"/>
      <c r="M1144" s="130" t="s">
        <v>1</v>
      </c>
      <c r="N1144" s="131" t="s">
        <v>39</v>
      </c>
      <c r="O1144" s="132">
        <v>0</v>
      </c>
      <c r="P1144" s="132">
        <f>O1144*H1144</f>
        <v>0</v>
      </c>
      <c r="Q1144" s="132">
        <v>0</v>
      </c>
      <c r="R1144" s="132">
        <f>Q1144*H1144</f>
        <v>0</v>
      </c>
      <c r="S1144" s="132">
        <v>0</v>
      </c>
      <c r="T1144" s="133">
        <f>S1144*H1144</f>
        <v>0</v>
      </c>
      <c r="AR1144" s="134" t="s">
        <v>133</v>
      </c>
      <c r="AT1144" s="134" t="s">
        <v>128</v>
      </c>
      <c r="AU1144" s="134" t="s">
        <v>84</v>
      </c>
      <c r="AY1144" s="13" t="s">
        <v>125</v>
      </c>
      <c r="BE1144" s="135">
        <f>IF(N1144="základní",J1144,0)</f>
        <v>382500</v>
      </c>
      <c r="BF1144" s="135">
        <f>IF(N1144="snížená",J1144,0)</f>
        <v>0</v>
      </c>
      <c r="BG1144" s="135">
        <f>IF(N1144="zákl. přenesená",J1144,0)</f>
        <v>0</v>
      </c>
      <c r="BH1144" s="135">
        <f>IF(N1144="sníž. přenesená",J1144,0)</f>
        <v>0</v>
      </c>
      <c r="BI1144" s="135">
        <f>IF(N1144="nulová",J1144,0)</f>
        <v>0</v>
      </c>
      <c r="BJ1144" s="13" t="s">
        <v>82</v>
      </c>
      <c r="BK1144" s="135">
        <f>ROUND(I1144*H1144,2)</f>
        <v>382500</v>
      </c>
      <c r="BL1144" s="13" t="s">
        <v>133</v>
      </c>
      <c r="BM1144" s="134" t="s">
        <v>2004</v>
      </c>
    </row>
    <row r="1145" spans="2:65" s="1" customFormat="1" ht="38.4">
      <c r="B1145" s="25"/>
      <c r="D1145" s="136" t="s">
        <v>134</v>
      </c>
      <c r="F1145" s="137" t="s">
        <v>2005</v>
      </c>
      <c r="L1145" s="25"/>
      <c r="M1145" s="138"/>
      <c r="T1145" s="49"/>
      <c r="AT1145" s="13" t="s">
        <v>134</v>
      </c>
      <c r="AU1145" s="13" t="s">
        <v>84</v>
      </c>
    </row>
    <row r="1146" spans="2:65" s="1" customFormat="1" ht="19.2">
      <c r="B1146" s="25"/>
      <c r="D1146" s="136" t="s">
        <v>136</v>
      </c>
      <c r="F1146" s="139" t="s">
        <v>1902</v>
      </c>
      <c r="L1146" s="25"/>
      <c r="M1146" s="138"/>
      <c r="T1146" s="49"/>
      <c r="AT1146" s="13" t="s">
        <v>136</v>
      </c>
      <c r="AU1146" s="13" t="s">
        <v>84</v>
      </c>
    </row>
    <row r="1147" spans="2:65" s="1" customFormat="1" ht="24.15" customHeight="1">
      <c r="B1147" s="25"/>
      <c r="C1147" s="124" t="s">
        <v>2006</v>
      </c>
      <c r="D1147" s="124" t="s">
        <v>128</v>
      </c>
      <c r="E1147" s="125" t="s">
        <v>2007</v>
      </c>
      <c r="F1147" s="126" t="s">
        <v>2008</v>
      </c>
      <c r="G1147" s="127" t="s">
        <v>146</v>
      </c>
      <c r="H1147" s="128">
        <v>15</v>
      </c>
      <c r="I1147" s="129">
        <v>26900</v>
      </c>
      <c r="J1147" s="129">
        <f>ROUND(I1147*H1147,2)</f>
        <v>403500</v>
      </c>
      <c r="K1147" s="126" t="s">
        <v>132</v>
      </c>
      <c r="L1147" s="25"/>
      <c r="M1147" s="130" t="s">
        <v>1</v>
      </c>
      <c r="N1147" s="131" t="s">
        <v>39</v>
      </c>
      <c r="O1147" s="132">
        <v>0</v>
      </c>
      <c r="P1147" s="132">
        <f>O1147*H1147</f>
        <v>0</v>
      </c>
      <c r="Q1147" s="132">
        <v>0</v>
      </c>
      <c r="R1147" s="132">
        <f>Q1147*H1147</f>
        <v>0</v>
      </c>
      <c r="S1147" s="132">
        <v>0</v>
      </c>
      <c r="T1147" s="133">
        <f>S1147*H1147</f>
        <v>0</v>
      </c>
      <c r="AR1147" s="134" t="s">
        <v>133</v>
      </c>
      <c r="AT1147" s="134" t="s">
        <v>128</v>
      </c>
      <c r="AU1147" s="134" t="s">
        <v>84</v>
      </c>
      <c r="AY1147" s="13" t="s">
        <v>125</v>
      </c>
      <c r="BE1147" s="135">
        <f>IF(N1147="základní",J1147,0)</f>
        <v>403500</v>
      </c>
      <c r="BF1147" s="135">
        <f>IF(N1147="snížená",J1147,0)</f>
        <v>0</v>
      </c>
      <c r="BG1147" s="135">
        <f>IF(N1147="zákl. přenesená",J1147,0)</f>
        <v>0</v>
      </c>
      <c r="BH1147" s="135">
        <f>IF(N1147="sníž. přenesená",J1147,0)</f>
        <v>0</v>
      </c>
      <c r="BI1147" s="135">
        <f>IF(N1147="nulová",J1147,0)</f>
        <v>0</v>
      </c>
      <c r="BJ1147" s="13" t="s">
        <v>82</v>
      </c>
      <c r="BK1147" s="135">
        <f>ROUND(I1147*H1147,2)</f>
        <v>403500</v>
      </c>
      <c r="BL1147" s="13" t="s">
        <v>133</v>
      </c>
      <c r="BM1147" s="134" t="s">
        <v>2009</v>
      </c>
    </row>
    <row r="1148" spans="2:65" s="1" customFormat="1" ht="38.4">
      <c r="B1148" s="25"/>
      <c r="D1148" s="136" t="s">
        <v>134</v>
      </c>
      <c r="F1148" s="137" t="s">
        <v>2010</v>
      </c>
      <c r="L1148" s="25"/>
      <c r="M1148" s="138"/>
      <c r="T1148" s="49"/>
      <c r="AT1148" s="13" t="s">
        <v>134</v>
      </c>
      <c r="AU1148" s="13" t="s">
        <v>84</v>
      </c>
    </row>
    <row r="1149" spans="2:65" s="1" customFormat="1" ht="19.2">
      <c r="B1149" s="25"/>
      <c r="D1149" s="136" t="s">
        <v>136</v>
      </c>
      <c r="F1149" s="139" t="s">
        <v>1902</v>
      </c>
      <c r="L1149" s="25"/>
      <c r="M1149" s="138"/>
      <c r="T1149" s="49"/>
      <c r="AT1149" s="13" t="s">
        <v>136</v>
      </c>
      <c r="AU1149" s="13" t="s">
        <v>84</v>
      </c>
    </row>
    <row r="1150" spans="2:65" s="1" customFormat="1" ht="24.15" customHeight="1">
      <c r="B1150" s="25"/>
      <c r="C1150" s="124" t="s">
        <v>2011</v>
      </c>
      <c r="D1150" s="124" t="s">
        <v>128</v>
      </c>
      <c r="E1150" s="125" t="s">
        <v>2012</v>
      </c>
      <c r="F1150" s="126" t="s">
        <v>2013</v>
      </c>
      <c r="G1150" s="127" t="s">
        <v>146</v>
      </c>
      <c r="H1150" s="128">
        <v>15</v>
      </c>
      <c r="I1150" s="129">
        <v>28700</v>
      </c>
      <c r="J1150" s="129">
        <f>ROUND(I1150*H1150,2)</f>
        <v>430500</v>
      </c>
      <c r="K1150" s="126" t="s">
        <v>132</v>
      </c>
      <c r="L1150" s="25"/>
      <c r="M1150" s="130" t="s">
        <v>1</v>
      </c>
      <c r="N1150" s="131" t="s">
        <v>39</v>
      </c>
      <c r="O1150" s="132">
        <v>0</v>
      </c>
      <c r="P1150" s="132">
        <f>O1150*H1150</f>
        <v>0</v>
      </c>
      <c r="Q1150" s="132">
        <v>0</v>
      </c>
      <c r="R1150" s="132">
        <f>Q1150*H1150</f>
        <v>0</v>
      </c>
      <c r="S1150" s="132">
        <v>0</v>
      </c>
      <c r="T1150" s="133">
        <f>S1150*H1150</f>
        <v>0</v>
      </c>
      <c r="AR1150" s="134" t="s">
        <v>133</v>
      </c>
      <c r="AT1150" s="134" t="s">
        <v>128</v>
      </c>
      <c r="AU1150" s="134" t="s">
        <v>84</v>
      </c>
      <c r="AY1150" s="13" t="s">
        <v>125</v>
      </c>
      <c r="BE1150" s="135">
        <f>IF(N1150="základní",J1150,0)</f>
        <v>430500</v>
      </c>
      <c r="BF1150" s="135">
        <f>IF(N1150="snížená",J1150,0)</f>
        <v>0</v>
      </c>
      <c r="BG1150" s="135">
        <f>IF(N1150="zákl. přenesená",J1150,0)</f>
        <v>0</v>
      </c>
      <c r="BH1150" s="135">
        <f>IF(N1150="sníž. přenesená",J1150,0)</f>
        <v>0</v>
      </c>
      <c r="BI1150" s="135">
        <f>IF(N1150="nulová",J1150,0)</f>
        <v>0</v>
      </c>
      <c r="BJ1150" s="13" t="s">
        <v>82</v>
      </c>
      <c r="BK1150" s="135">
        <f>ROUND(I1150*H1150,2)</f>
        <v>430500</v>
      </c>
      <c r="BL1150" s="13" t="s">
        <v>133</v>
      </c>
      <c r="BM1150" s="134" t="s">
        <v>2014</v>
      </c>
    </row>
    <row r="1151" spans="2:65" s="1" customFormat="1" ht="38.4">
      <c r="B1151" s="25"/>
      <c r="D1151" s="136" t="s">
        <v>134</v>
      </c>
      <c r="F1151" s="137" t="s">
        <v>2015</v>
      </c>
      <c r="L1151" s="25"/>
      <c r="M1151" s="138"/>
      <c r="T1151" s="49"/>
      <c r="AT1151" s="13" t="s">
        <v>134</v>
      </c>
      <c r="AU1151" s="13" t="s">
        <v>84</v>
      </c>
    </row>
    <row r="1152" spans="2:65" s="1" customFormat="1" ht="19.2">
      <c r="B1152" s="25"/>
      <c r="D1152" s="136" t="s">
        <v>136</v>
      </c>
      <c r="F1152" s="139" t="s">
        <v>1902</v>
      </c>
      <c r="L1152" s="25"/>
      <c r="M1152" s="138"/>
      <c r="T1152" s="49"/>
      <c r="AT1152" s="13" t="s">
        <v>136</v>
      </c>
      <c r="AU1152" s="13" t="s">
        <v>84</v>
      </c>
    </row>
    <row r="1153" spans="2:65" s="1" customFormat="1" ht="24.15" customHeight="1">
      <c r="B1153" s="25"/>
      <c r="C1153" s="124" t="s">
        <v>2016</v>
      </c>
      <c r="D1153" s="124" t="s">
        <v>128</v>
      </c>
      <c r="E1153" s="125" t="s">
        <v>2017</v>
      </c>
      <c r="F1153" s="126" t="s">
        <v>2018</v>
      </c>
      <c r="G1153" s="127" t="s">
        <v>146</v>
      </c>
      <c r="H1153" s="128">
        <v>1</v>
      </c>
      <c r="I1153" s="129">
        <v>29100</v>
      </c>
      <c r="J1153" s="129">
        <f>ROUND(I1153*H1153,2)</f>
        <v>29100</v>
      </c>
      <c r="K1153" s="126" t="s">
        <v>132</v>
      </c>
      <c r="L1153" s="25"/>
      <c r="M1153" s="130" t="s">
        <v>1</v>
      </c>
      <c r="N1153" s="131" t="s">
        <v>39</v>
      </c>
      <c r="O1153" s="132">
        <v>0</v>
      </c>
      <c r="P1153" s="132">
        <f>O1153*H1153</f>
        <v>0</v>
      </c>
      <c r="Q1153" s="132">
        <v>0</v>
      </c>
      <c r="R1153" s="132">
        <f>Q1153*H1153</f>
        <v>0</v>
      </c>
      <c r="S1153" s="132">
        <v>0</v>
      </c>
      <c r="T1153" s="133">
        <f>S1153*H1153</f>
        <v>0</v>
      </c>
      <c r="AR1153" s="134" t="s">
        <v>133</v>
      </c>
      <c r="AT1153" s="134" t="s">
        <v>128</v>
      </c>
      <c r="AU1153" s="134" t="s">
        <v>84</v>
      </c>
      <c r="AY1153" s="13" t="s">
        <v>125</v>
      </c>
      <c r="BE1153" s="135">
        <f>IF(N1153="základní",J1153,0)</f>
        <v>29100</v>
      </c>
      <c r="BF1153" s="135">
        <f>IF(N1153="snížená",J1153,0)</f>
        <v>0</v>
      </c>
      <c r="BG1153" s="135">
        <f>IF(N1153="zákl. přenesená",J1153,0)</f>
        <v>0</v>
      </c>
      <c r="BH1153" s="135">
        <f>IF(N1153="sníž. přenesená",J1153,0)</f>
        <v>0</v>
      </c>
      <c r="BI1153" s="135">
        <f>IF(N1153="nulová",J1153,0)</f>
        <v>0</v>
      </c>
      <c r="BJ1153" s="13" t="s">
        <v>82</v>
      </c>
      <c r="BK1153" s="135">
        <f>ROUND(I1153*H1153,2)</f>
        <v>29100</v>
      </c>
      <c r="BL1153" s="13" t="s">
        <v>133</v>
      </c>
      <c r="BM1153" s="134" t="s">
        <v>2019</v>
      </c>
    </row>
    <row r="1154" spans="2:65" s="1" customFormat="1" ht="38.4">
      <c r="B1154" s="25"/>
      <c r="D1154" s="136" t="s">
        <v>134</v>
      </c>
      <c r="F1154" s="137" t="s">
        <v>2020</v>
      </c>
      <c r="L1154" s="25"/>
      <c r="M1154" s="138"/>
      <c r="T1154" s="49"/>
      <c r="AT1154" s="13" t="s">
        <v>134</v>
      </c>
      <c r="AU1154" s="13" t="s">
        <v>84</v>
      </c>
    </row>
    <row r="1155" spans="2:65" s="1" customFormat="1" ht="19.2">
      <c r="B1155" s="25"/>
      <c r="D1155" s="136" t="s">
        <v>136</v>
      </c>
      <c r="F1155" s="139" t="s">
        <v>1902</v>
      </c>
      <c r="L1155" s="25"/>
      <c r="M1155" s="138"/>
      <c r="T1155" s="49"/>
      <c r="AT1155" s="13" t="s">
        <v>136</v>
      </c>
      <c r="AU1155" s="13" t="s">
        <v>84</v>
      </c>
    </row>
    <row r="1156" spans="2:65" s="1" customFormat="1" ht="24.15" customHeight="1">
      <c r="B1156" s="25"/>
      <c r="C1156" s="124" t="s">
        <v>2021</v>
      </c>
      <c r="D1156" s="124" t="s">
        <v>128</v>
      </c>
      <c r="E1156" s="125" t="s">
        <v>2022</v>
      </c>
      <c r="F1156" s="126" t="s">
        <v>2023</v>
      </c>
      <c r="G1156" s="127" t="s">
        <v>146</v>
      </c>
      <c r="H1156" s="128">
        <v>1</v>
      </c>
      <c r="I1156" s="129">
        <v>30000</v>
      </c>
      <c r="J1156" s="129">
        <f>ROUND(I1156*H1156,2)</f>
        <v>30000</v>
      </c>
      <c r="K1156" s="126" t="s">
        <v>132</v>
      </c>
      <c r="L1156" s="25"/>
      <c r="M1156" s="130" t="s">
        <v>1</v>
      </c>
      <c r="N1156" s="131" t="s">
        <v>39</v>
      </c>
      <c r="O1156" s="132">
        <v>0</v>
      </c>
      <c r="P1156" s="132">
        <f>O1156*H1156</f>
        <v>0</v>
      </c>
      <c r="Q1156" s="132">
        <v>0</v>
      </c>
      <c r="R1156" s="132">
        <f>Q1156*H1156</f>
        <v>0</v>
      </c>
      <c r="S1156" s="132">
        <v>0</v>
      </c>
      <c r="T1156" s="133">
        <f>S1156*H1156</f>
        <v>0</v>
      </c>
      <c r="AR1156" s="134" t="s">
        <v>133</v>
      </c>
      <c r="AT1156" s="134" t="s">
        <v>128</v>
      </c>
      <c r="AU1156" s="134" t="s">
        <v>84</v>
      </c>
      <c r="AY1156" s="13" t="s">
        <v>125</v>
      </c>
      <c r="BE1156" s="135">
        <f>IF(N1156="základní",J1156,0)</f>
        <v>30000</v>
      </c>
      <c r="BF1156" s="135">
        <f>IF(N1156="snížená",J1156,0)</f>
        <v>0</v>
      </c>
      <c r="BG1156" s="135">
        <f>IF(N1156="zákl. přenesená",J1156,0)</f>
        <v>0</v>
      </c>
      <c r="BH1156" s="135">
        <f>IF(N1156="sníž. přenesená",J1156,0)</f>
        <v>0</v>
      </c>
      <c r="BI1156" s="135">
        <f>IF(N1156="nulová",J1156,0)</f>
        <v>0</v>
      </c>
      <c r="BJ1156" s="13" t="s">
        <v>82</v>
      </c>
      <c r="BK1156" s="135">
        <f>ROUND(I1156*H1156,2)</f>
        <v>30000</v>
      </c>
      <c r="BL1156" s="13" t="s">
        <v>133</v>
      </c>
      <c r="BM1156" s="134" t="s">
        <v>2024</v>
      </c>
    </row>
    <row r="1157" spans="2:65" s="1" customFormat="1" ht="38.4">
      <c r="B1157" s="25"/>
      <c r="D1157" s="136" t="s">
        <v>134</v>
      </c>
      <c r="F1157" s="137" t="s">
        <v>2025</v>
      </c>
      <c r="L1157" s="25"/>
      <c r="M1157" s="138"/>
      <c r="T1157" s="49"/>
      <c r="AT1157" s="13" t="s">
        <v>134</v>
      </c>
      <c r="AU1157" s="13" t="s">
        <v>84</v>
      </c>
    </row>
    <row r="1158" spans="2:65" s="1" customFormat="1" ht="19.2">
      <c r="B1158" s="25"/>
      <c r="D1158" s="136" t="s">
        <v>136</v>
      </c>
      <c r="F1158" s="139" t="s">
        <v>1902</v>
      </c>
      <c r="L1158" s="25"/>
      <c r="M1158" s="138"/>
      <c r="T1158" s="49"/>
      <c r="AT1158" s="13" t="s">
        <v>136</v>
      </c>
      <c r="AU1158" s="13" t="s">
        <v>84</v>
      </c>
    </row>
    <row r="1159" spans="2:65" s="1" customFormat="1" ht="24.15" customHeight="1">
      <c r="B1159" s="25"/>
      <c r="C1159" s="124" t="s">
        <v>2026</v>
      </c>
      <c r="D1159" s="124" t="s">
        <v>128</v>
      </c>
      <c r="E1159" s="125" t="s">
        <v>2027</v>
      </c>
      <c r="F1159" s="126" t="s">
        <v>2028</v>
      </c>
      <c r="G1159" s="127" t="s">
        <v>146</v>
      </c>
      <c r="H1159" s="128">
        <v>1</v>
      </c>
      <c r="I1159" s="129">
        <v>30900</v>
      </c>
      <c r="J1159" s="129">
        <f>ROUND(I1159*H1159,2)</f>
        <v>30900</v>
      </c>
      <c r="K1159" s="126" t="s">
        <v>132</v>
      </c>
      <c r="L1159" s="25"/>
      <c r="M1159" s="130" t="s">
        <v>1</v>
      </c>
      <c r="N1159" s="131" t="s">
        <v>39</v>
      </c>
      <c r="O1159" s="132">
        <v>0</v>
      </c>
      <c r="P1159" s="132">
        <f>O1159*H1159</f>
        <v>0</v>
      </c>
      <c r="Q1159" s="132">
        <v>0</v>
      </c>
      <c r="R1159" s="132">
        <f>Q1159*H1159</f>
        <v>0</v>
      </c>
      <c r="S1159" s="132">
        <v>0</v>
      </c>
      <c r="T1159" s="133">
        <f>S1159*H1159</f>
        <v>0</v>
      </c>
      <c r="AR1159" s="134" t="s">
        <v>133</v>
      </c>
      <c r="AT1159" s="134" t="s">
        <v>128</v>
      </c>
      <c r="AU1159" s="134" t="s">
        <v>84</v>
      </c>
      <c r="AY1159" s="13" t="s">
        <v>125</v>
      </c>
      <c r="BE1159" s="135">
        <f>IF(N1159="základní",J1159,0)</f>
        <v>30900</v>
      </c>
      <c r="BF1159" s="135">
        <f>IF(N1159="snížená",J1159,0)</f>
        <v>0</v>
      </c>
      <c r="BG1159" s="135">
        <f>IF(N1159="zákl. přenesená",J1159,0)</f>
        <v>0</v>
      </c>
      <c r="BH1159" s="135">
        <f>IF(N1159="sníž. přenesená",J1159,0)</f>
        <v>0</v>
      </c>
      <c r="BI1159" s="135">
        <f>IF(N1159="nulová",J1159,0)</f>
        <v>0</v>
      </c>
      <c r="BJ1159" s="13" t="s">
        <v>82</v>
      </c>
      <c r="BK1159" s="135">
        <f>ROUND(I1159*H1159,2)</f>
        <v>30900</v>
      </c>
      <c r="BL1159" s="13" t="s">
        <v>133</v>
      </c>
      <c r="BM1159" s="134" t="s">
        <v>2029</v>
      </c>
    </row>
    <row r="1160" spans="2:65" s="1" customFormat="1" ht="38.4">
      <c r="B1160" s="25"/>
      <c r="D1160" s="136" t="s">
        <v>134</v>
      </c>
      <c r="F1160" s="137" t="s">
        <v>2030</v>
      </c>
      <c r="L1160" s="25"/>
      <c r="M1160" s="138"/>
      <c r="T1160" s="49"/>
      <c r="AT1160" s="13" t="s">
        <v>134</v>
      </c>
      <c r="AU1160" s="13" t="s">
        <v>84</v>
      </c>
    </row>
    <row r="1161" spans="2:65" s="1" customFormat="1" ht="19.2">
      <c r="B1161" s="25"/>
      <c r="D1161" s="136" t="s">
        <v>136</v>
      </c>
      <c r="F1161" s="139" t="s">
        <v>1902</v>
      </c>
      <c r="L1161" s="25"/>
      <c r="M1161" s="138"/>
      <c r="T1161" s="49"/>
      <c r="AT1161" s="13" t="s">
        <v>136</v>
      </c>
      <c r="AU1161" s="13" t="s">
        <v>84</v>
      </c>
    </row>
    <row r="1162" spans="2:65" s="1" customFormat="1" ht="24.15" customHeight="1">
      <c r="B1162" s="25"/>
      <c r="C1162" s="124" t="s">
        <v>2031</v>
      </c>
      <c r="D1162" s="124" t="s">
        <v>128</v>
      </c>
      <c r="E1162" s="125" t="s">
        <v>2032</v>
      </c>
      <c r="F1162" s="126" t="s">
        <v>2033</v>
      </c>
      <c r="G1162" s="127" t="s">
        <v>146</v>
      </c>
      <c r="H1162" s="128">
        <v>10</v>
      </c>
      <c r="I1162" s="129">
        <v>20500</v>
      </c>
      <c r="J1162" s="129">
        <f>ROUND(I1162*H1162,2)</f>
        <v>205000</v>
      </c>
      <c r="K1162" s="126" t="s">
        <v>132</v>
      </c>
      <c r="L1162" s="25"/>
      <c r="M1162" s="130" t="s">
        <v>1</v>
      </c>
      <c r="N1162" s="131" t="s">
        <v>39</v>
      </c>
      <c r="O1162" s="132">
        <v>0</v>
      </c>
      <c r="P1162" s="132">
        <f>O1162*H1162</f>
        <v>0</v>
      </c>
      <c r="Q1162" s="132">
        <v>0</v>
      </c>
      <c r="R1162" s="132">
        <f>Q1162*H1162</f>
        <v>0</v>
      </c>
      <c r="S1162" s="132">
        <v>0</v>
      </c>
      <c r="T1162" s="133">
        <f>S1162*H1162</f>
        <v>0</v>
      </c>
      <c r="AR1162" s="134" t="s">
        <v>133</v>
      </c>
      <c r="AT1162" s="134" t="s">
        <v>128</v>
      </c>
      <c r="AU1162" s="134" t="s">
        <v>84</v>
      </c>
      <c r="AY1162" s="13" t="s">
        <v>125</v>
      </c>
      <c r="BE1162" s="135">
        <f>IF(N1162="základní",J1162,0)</f>
        <v>205000</v>
      </c>
      <c r="BF1162" s="135">
        <f>IF(N1162="snížená",J1162,0)</f>
        <v>0</v>
      </c>
      <c r="BG1162" s="135">
        <f>IF(N1162="zákl. přenesená",J1162,0)</f>
        <v>0</v>
      </c>
      <c r="BH1162" s="135">
        <f>IF(N1162="sníž. přenesená",J1162,0)</f>
        <v>0</v>
      </c>
      <c r="BI1162" s="135">
        <f>IF(N1162="nulová",J1162,0)</f>
        <v>0</v>
      </c>
      <c r="BJ1162" s="13" t="s">
        <v>82</v>
      </c>
      <c r="BK1162" s="135">
        <f>ROUND(I1162*H1162,2)</f>
        <v>205000</v>
      </c>
      <c r="BL1162" s="13" t="s">
        <v>133</v>
      </c>
      <c r="BM1162" s="134" t="s">
        <v>2034</v>
      </c>
    </row>
    <row r="1163" spans="2:65" s="1" customFormat="1" ht="48">
      <c r="B1163" s="25"/>
      <c r="D1163" s="136" t="s">
        <v>134</v>
      </c>
      <c r="F1163" s="137" t="s">
        <v>2035</v>
      </c>
      <c r="L1163" s="25"/>
      <c r="M1163" s="138"/>
      <c r="T1163" s="49"/>
      <c r="AT1163" s="13" t="s">
        <v>134</v>
      </c>
      <c r="AU1163" s="13" t="s">
        <v>84</v>
      </c>
    </row>
    <row r="1164" spans="2:65" s="1" customFormat="1" ht="24.15" customHeight="1">
      <c r="B1164" s="25"/>
      <c r="C1164" s="124" t="s">
        <v>2036</v>
      </c>
      <c r="D1164" s="124" t="s">
        <v>128</v>
      </c>
      <c r="E1164" s="125" t="s">
        <v>2037</v>
      </c>
      <c r="F1164" s="126" t="s">
        <v>2038</v>
      </c>
      <c r="G1164" s="127" t="s">
        <v>146</v>
      </c>
      <c r="H1164" s="128">
        <v>10</v>
      </c>
      <c r="I1164" s="129">
        <v>22300</v>
      </c>
      <c r="J1164" s="129">
        <f>ROUND(I1164*H1164,2)</f>
        <v>223000</v>
      </c>
      <c r="K1164" s="126" t="s">
        <v>132</v>
      </c>
      <c r="L1164" s="25"/>
      <c r="M1164" s="130" t="s">
        <v>1</v>
      </c>
      <c r="N1164" s="131" t="s">
        <v>39</v>
      </c>
      <c r="O1164" s="132">
        <v>0</v>
      </c>
      <c r="P1164" s="132">
        <f>O1164*H1164</f>
        <v>0</v>
      </c>
      <c r="Q1164" s="132">
        <v>0</v>
      </c>
      <c r="R1164" s="132">
        <f>Q1164*H1164</f>
        <v>0</v>
      </c>
      <c r="S1164" s="132">
        <v>0</v>
      </c>
      <c r="T1164" s="133">
        <f>S1164*H1164</f>
        <v>0</v>
      </c>
      <c r="AR1164" s="134" t="s">
        <v>133</v>
      </c>
      <c r="AT1164" s="134" t="s">
        <v>128</v>
      </c>
      <c r="AU1164" s="134" t="s">
        <v>84</v>
      </c>
      <c r="AY1164" s="13" t="s">
        <v>125</v>
      </c>
      <c r="BE1164" s="135">
        <f>IF(N1164="základní",J1164,0)</f>
        <v>223000</v>
      </c>
      <c r="BF1164" s="135">
        <f>IF(N1164="snížená",J1164,0)</f>
        <v>0</v>
      </c>
      <c r="BG1164" s="135">
        <f>IF(N1164="zákl. přenesená",J1164,0)</f>
        <v>0</v>
      </c>
      <c r="BH1164" s="135">
        <f>IF(N1164="sníž. přenesená",J1164,0)</f>
        <v>0</v>
      </c>
      <c r="BI1164" s="135">
        <f>IF(N1164="nulová",J1164,0)</f>
        <v>0</v>
      </c>
      <c r="BJ1164" s="13" t="s">
        <v>82</v>
      </c>
      <c r="BK1164" s="135">
        <f>ROUND(I1164*H1164,2)</f>
        <v>223000</v>
      </c>
      <c r="BL1164" s="13" t="s">
        <v>133</v>
      </c>
      <c r="BM1164" s="134" t="s">
        <v>2039</v>
      </c>
    </row>
    <row r="1165" spans="2:65" s="1" customFormat="1" ht="48">
      <c r="B1165" s="25"/>
      <c r="D1165" s="136" t="s">
        <v>134</v>
      </c>
      <c r="F1165" s="137" t="s">
        <v>2040</v>
      </c>
      <c r="L1165" s="25"/>
      <c r="M1165" s="138"/>
      <c r="T1165" s="49"/>
      <c r="AT1165" s="13" t="s">
        <v>134</v>
      </c>
      <c r="AU1165" s="13" t="s">
        <v>84</v>
      </c>
    </row>
    <row r="1166" spans="2:65" s="1" customFormat="1" ht="24.15" customHeight="1">
      <c r="B1166" s="25"/>
      <c r="C1166" s="124" t="s">
        <v>2041</v>
      </c>
      <c r="D1166" s="124" t="s">
        <v>128</v>
      </c>
      <c r="E1166" s="125" t="s">
        <v>2042</v>
      </c>
      <c r="F1166" s="126" t="s">
        <v>2043</v>
      </c>
      <c r="G1166" s="127" t="s">
        <v>146</v>
      </c>
      <c r="H1166" s="128">
        <v>7</v>
      </c>
      <c r="I1166" s="129">
        <v>24600</v>
      </c>
      <c r="J1166" s="129">
        <f>ROUND(I1166*H1166,2)</f>
        <v>172200</v>
      </c>
      <c r="K1166" s="126" t="s">
        <v>132</v>
      </c>
      <c r="L1166" s="25"/>
      <c r="M1166" s="130" t="s">
        <v>1</v>
      </c>
      <c r="N1166" s="131" t="s">
        <v>39</v>
      </c>
      <c r="O1166" s="132">
        <v>0</v>
      </c>
      <c r="P1166" s="132">
        <f>O1166*H1166</f>
        <v>0</v>
      </c>
      <c r="Q1166" s="132">
        <v>0</v>
      </c>
      <c r="R1166" s="132">
        <f>Q1166*H1166</f>
        <v>0</v>
      </c>
      <c r="S1166" s="132">
        <v>0</v>
      </c>
      <c r="T1166" s="133">
        <f>S1166*H1166</f>
        <v>0</v>
      </c>
      <c r="AR1166" s="134" t="s">
        <v>133</v>
      </c>
      <c r="AT1166" s="134" t="s">
        <v>128</v>
      </c>
      <c r="AU1166" s="134" t="s">
        <v>84</v>
      </c>
      <c r="AY1166" s="13" t="s">
        <v>125</v>
      </c>
      <c r="BE1166" s="135">
        <f>IF(N1166="základní",J1166,0)</f>
        <v>172200</v>
      </c>
      <c r="BF1166" s="135">
        <f>IF(N1166="snížená",J1166,0)</f>
        <v>0</v>
      </c>
      <c r="BG1166" s="135">
        <f>IF(N1166="zákl. přenesená",J1166,0)</f>
        <v>0</v>
      </c>
      <c r="BH1166" s="135">
        <f>IF(N1166="sníž. přenesená",J1166,0)</f>
        <v>0</v>
      </c>
      <c r="BI1166" s="135">
        <f>IF(N1166="nulová",J1166,0)</f>
        <v>0</v>
      </c>
      <c r="BJ1166" s="13" t="s">
        <v>82</v>
      </c>
      <c r="BK1166" s="135">
        <f>ROUND(I1166*H1166,2)</f>
        <v>172200</v>
      </c>
      <c r="BL1166" s="13" t="s">
        <v>133</v>
      </c>
      <c r="BM1166" s="134" t="s">
        <v>2044</v>
      </c>
    </row>
    <row r="1167" spans="2:65" s="1" customFormat="1" ht="48">
      <c r="B1167" s="25"/>
      <c r="D1167" s="136" t="s">
        <v>134</v>
      </c>
      <c r="F1167" s="137" t="s">
        <v>2045</v>
      </c>
      <c r="L1167" s="25"/>
      <c r="M1167" s="138"/>
      <c r="T1167" s="49"/>
      <c r="AT1167" s="13" t="s">
        <v>134</v>
      </c>
      <c r="AU1167" s="13" t="s">
        <v>84</v>
      </c>
    </row>
    <row r="1168" spans="2:65" s="1" customFormat="1" ht="24.15" customHeight="1">
      <c r="B1168" s="25"/>
      <c r="C1168" s="124" t="s">
        <v>2046</v>
      </c>
      <c r="D1168" s="124" t="s">
        <v>128</v>
      </c>
      <c r="E1168" s="125" t="s">
        <v>2047</v>
      </c>
      <c r="F1168" s="126" t="s">
        <v>2048</v>
      </c>
      <c r="G1168" s="127" t="s">
        <v>146</v>
      </c>
      <c r="H1168" s="128">
        <v>7</v>
      </c>
      <c r="I1168" s="129">
        <v>25500</v>
      </c>
      <c r="J1168" s="129">
        <f>ROUND(I1168*H1168,2)</f>
        <v>178500</v>
      </c>
      <c r="K1168" s="126" t="s">
        <v>132</v>
      </c>
      <c r="L1168" s="25"/>
      <c r="M1168" s="130" t="s">
        <v>1</v>
      </c>
      <c r="N1168" s="131" t="s">
        <v>39</v>
      </c>
      <c r="O1168" s="132">
        <v>0</v>
      </c>
      <c r="P1168" s="132">
        <f>O1168*H1168</f>
        <v>0</v>
      </c>
      <c r="Q1168" s="132">
        <v>0</v>
      </c>
      <c r="R1168" s="132">
        <f>Q1168*H1168</f>
        <v>0</v>
      </c>
      <c r="S1168" s="132">
        <v>0</v>
      </c>
      <c r="T1168" s="133">
        <f>S1168*H1168</f>
        <v>0</v>
      </c>
      <c r="AR1168" s="134" t="s">
        <v>133</v>
      </c>
      <c r="AT1168" s="134" t="s">
        <v>128</v>
      </c>
      <c r="AU1168" s="134" t="s">
        <v>84</v>
      </c>
      <c r="AY1168" s="13" t="s">
        <v>125</v>
      </c>
      <c r="BE1168" s="135">
        <f>IF(N1168="základní",J1168,0)</f>
        <v>178500</v>
      </c>
      <c r="BF1168" s="135">
        <f>IF(N1168="snížená",J1168,0)</f>
        <v>0</v>
      </c>
      <c r="BG1168" s="135">
        <f>IF(N1168="zákl. přenesená",J1168,0)</f>
        <v>0</v>
      </c>
      <c r="BH1168" s="135">
        <f>IF(N1168="sníž. přenesená",J1168,0)</f>
        <v>0</v>
      </c>
      <c r="BI1168" s="135">
        <f>IF(N1168="nulová",J1168,0)</f>
        <v>0</v>
      </c>
      <c r="BJ1168" s="13" t="s">
        <v>82</v>
      </c>
      <c r="BK1168" s="135">
        <f>ROUND(I1168*H1168,2)</f>
        <v>178500</v>
      </c>
      <c r="BL1168" s="13" t="s">
        <v>133</v>
      </c>
      <c r="BM1168" s="134" t="s">
        <v>2049</v>
      </c>
    </row>
    <row r="1169" spans="2:65" s="1" customFormat="1" ht="48">
      <c r="B1169" s="25"/>
      <c r="D1169" s="136" t="s">
        <v>134</v>
      </c>
      <c r="F1169" s="137" t="s">
        <v>2050</v>
      </c>
      <c r="L1169" s="25"/>
      <c r="M1169" s="138"/>
      <c r="T1169" s="49"/>
      <c r="AT1169" s="13" t="s">
        <v>134</v>
      </c>
      <c r="AU1169" s="13" t="s">
        <v>84</v>
      </c>
    </row>
    <row r="1170" spans="2:65" s="1" customFormat="1" ht="24.15" customHeight="1">
      <c r="B1170" s="25"/>
      <c r="C1170" s="124" t="s">
        <v>2051</v>
      </c>
      <c r="D1170" s="124" t="s">
        <v>128</v>
      </c>
      <c r="E1170" s="125" t="s">
        <v>2052</v>
      </c>
      <c r="F1170" s="126" t="s">
        <v>2053</v>
      </c>
      <c r="G1170" s="127" t="s">
        <v>146</v>
      </c>
      <c r="H1170" s="128">
        <v>7</v>
      </c>
      <c r="I1170" s="129">
        <v>26900</v>
      </c>
      <c r="J1170" s="129">
        <f>ROUND(I1170*H1170,2)</f>
        <v>188300</v>
      </c>
      <c r="K1170" s="126" t="s">
        <v>132</v>
      </c>
      <c r="L1170" s="25"/>
      <c r="M1170" s="130" t="s">
        <v>1</v>
      </c>
      <c r="N1170" s="131" t="s">
        <v>39</v>
      </c>
      <c r="O1170" s="132">
        <v>0</v>
      </c>
      <c r="P1170" s="132">
        <f>O1170*H1170</f>
        <v>0</v>
      </c>
      <c r="Q1170" s="132">
        <v>0</v>
      </c>
      <c r="R1170" s="132">
        <f>Q1170*H1170</f>
        <v>0</v>
      </c>
      <c r="S1170" s="132">
        <v>0</v>
      </c>
      <c r="T1170" s="133">
        <f>S1170*H1170</f>
        <v>0</v>
      </c>
      <c r="AR1170" s="134" t="s">
        <v>133</v>
      </c>
      <c r="AT1170" s="134" t="s">
        <v>128</v>
      </c>
      <c r="AU1170" s="134" t="s">
        <v>84</v>
      </c>
      <c r="AY1170" s="13" t="s">
        <v>125</v>
      </c>
      <c r="BE1170" s="135">
        <f>IF(N1170="základní",J1170,0)</f>
        <v>188300</v>
      </c>
      <c r="BF1170" s="135">
        <f>IF(N1170="snížená",J1170,0)</f>
        <v>0</v>
      </c>
      <c r="BG1170" s="135">
        <f>IF(N1170="zákl. přenesená",J1170,0)</f>
        <v>0</v>
      </c>
      <c r="BH1170" s="135">
        <f>IF(N1170="sníž. přenesená",J1170,0)</f>
        <v>0</v>
      </c>
      <c r="BI1170" s="135">
        <f>IF(N1170="nulová",J1170,0)</f>
        <v>0</v>
      </c>
      <c r="BJ1170" s="13" t="s">
        <v>82</v>
      </c>
      <c r="BK1170" s="135">
        <f>ROUND(I1170*H1170,2)</f>
        <v>188300</v>
      </c>
      <c r="BL1170" s="13" t="s">
        <v>133</v>
      </c>
      <c r="BM1170" s="134" t="s">
        <v>2054</v>
      </c>
    </row>
    <row r="1171" spans="2:65" s="1" customFormat="1" ht="48">
      <c r="B1171" s="25"/>
      <c r="D1171" s="136" t="s">
        <v>134</v>
      </c>
      <c r="F1171" s="137" t="s">
        <v>2055</v>
      </c>
      <c r="L1171" s="25"/>
      <c r="M1171" s="138"/>
      <c r="T1171" s="49"/>
      <c r="AT1171" s="13" t="s">
        <v>134</v>
      </c>
      <c r="AU1171" s="13" t="s">
        <v>84</v>
      </c>
    </row>
    <row r="1172" spans="2:65" s="1" customFormat="1" ht="24.15" customHeight="1">
      <c r="B1172" s="25"/>
      <c r="C1172" s="124" t="s">
        <v>2056</v>
      </c>
      <c r="D1172" s="124" t="s">
        <v>128</v>
      </c>
      <c r="E1172" s="125" t="s">
        <v>2057</v>
      </c>
      <c r="F1172" s="126" t="s">
        <v>2058</v>
      </c>
      <c r="G1172" s="127" t="s">
        <v>146</v>
      </c>
      <c r="H1172" s="128">
        <v>7</v>
      </c>
      <c r="I1172" s="129">
        <v>28700</v>
      </c>
      <c r="J1172" s="129">
        <f>ROUND(I1172*H1172,2)</f>
        <v>200900</v>
      </c>
      <c r="K1172" s="126" t="s">
        <v>132</v>
      </c>
      <c r="L1172" s="25"/>
      <c r="M1172" s="130" t="s">
        <v>1</v>
      </c>
      <c r="N1172" s="131" t="s">
        <v>39</v>
      </c>
      <c r="O1172" s="132">
        <v>0</v>
      </c>
      <c r="P1172" s="132">
        <f>O1172*H1172</f>
        <v>0</v>
      </c>
      <c r="Q1172" s="132">
        <v>0</v>
      </c>
      <c r="R1172" s="132">
        <f>Q1172*H1172</f>
        <v>0</v>
      </c>
      <c r="S1172" s="132">
        <v>0</v>
      </c>
      <c r="T1172" s="133">
        <f>S1172*H1172</f>
        <v>0</v>
      </c>
      <c r="AR1172" s="134" t="s">
        <v>133</v>
      </c>
      <c r="AT1172" s="134" t="s">
        <v>128</v>
      </c>
      <c r="AU1172" s="134" t="s">
        <v>84</v>
      </c>
      <c r="AY1172" s="13" t="s">
        <v>125</v>
      </c>
      <c r="BE1172" s="135">
        <f>IF(N1172="základní",J1172,0)</f>
        <v>200900</v>
      </c>
      <c r="BF1172" s="135">
        <f>IF(N1172="snížená",J1172,0)</f>
        <v>0</v>
      </c>
      <c r="BG1172" s="135">
        <f>IF(N1172="zákl. přenesená",J1172,0)</f>
        <v>0</v>
      </c>
      <c r="BH1172" s="135">
        <f>IF(N1172="sníž. přenesená",J1172,0)</f>
        <v>0</v>
      </c>
      <c r="BI1172" s="135">
        <f>IF(N1172="nulová",J1172,0)</f>
        <v>0</v>
      </c>
      <c r="BJ1172" s="13" t="s">
        <v>82</v>
      </c>
      <c r="BK1172" s="135">
        <f>ROUND(I1172*H1172,2)</f>
        <v>200900</v>
      </c>
      <c r="BL1172" s="13" t="s">
        <v>133</v>
      </c>
      <c r="BM1172" s="134" t="s">
        <v>2059</v>
      </c>
    </row>
    <row r="1173" spans="2:65" s="1" customFormat="1" ht="48">
      <c r="B1173" s="25"/>
      <c r="D1173" s="136" t="s">
        <v>134</v>
      </c>
      <c r="F1173" s="137" t="s">
        <v>2060</v>
      </c>
      <c r="L1173" s="25"/>
      <c r="M1173" s="138"/>
      <c r="T1173" s="49"/>
      <c r="AT1173" s="13" t="s">
        <v>134</v>
      </c>
      <c r="AU1173" s="13" t="s">
        <v>84</v>
      </c>
    </row>
    <row r="1174" spans="2:65" s="1" customFormat="1" ht="24.15" customHeight="1">
      <c r="B1174" s="25"/>
      <c r="C1174" s="124" t="s">
        <v>2061</v>
      </c>
      <c r="D1174" s="124" t="s">
        <v>128</v>
      </c>
      <c r="E1174" s="125" t="s">
        <v>2062</v>
      </c>
      <c r="F1174" s="126" t="s">
        <v>2063</v>
      </c>
      <c r="G1174" s="127" t="s">
        <v>146</v>
      </c>
      <c r="H1174" s="128">
        <v>1</v>
      </c>
      <c r="I1174" s="129">
        <v>29100</v>
      </c>
      <c r="J1174" s="129">
        <f>ROUND(I1174*H1174,2)</f>
        <v>29100</v>
      </c>
      <c r="K1174" s="126" t="s">
        <v>132</v>
      </c>
      <c r="L1174" s="25"/>
      <c r="M1174" s="130" t="s">
        <v>1</v>
      </c>
      <c r="N1174" s="131" t="s">
        <v>39</v>
      </c>
      <c r="O1174" s="132">
        <v>0</v>
      </c>
      <c r="P1174" s="132">
        <f>O1174*H1174</f>
        <v>0</v>
      </c>
      <c r="Q1174" s="132">
        <v>0</v>
      </c>
      <c r="R1174" s="132">
        <f>Q1174*H1174</f>
        <v>0</v>
      </c>
      <c r="S1174" s="132">
        <v>0</v>
      </c>
      <c r="T1174" s="133">
        <f>S1174*H1174</f>
        <v>0</v>
      </c>
      <c r="AR1174" s="134" t="s">
        <v>133</v>
      </c>
      <c r="AT1174" s="134" t="s">
        <v>128</v>
      </c>
      <c r="AU1174" s="134" t="s">
        <v>84</v>
      </c>
      <c r="AY1174" s="13" t="s">
        <v>125</v>
      </c>
      <c r="BE1174" s="135">
        <f>IF(N1174="základní",J1174,0)</f>
        <v>29100</v>
      </c>
      <c r="BF1174" s="135">
        <f>IF(N1174="snížená",J1174,0)</f>
        <v>0</v>
      </c>
      <c r="BG1174" s="135">
        <f>IF(N1174="zákl. přenesená",J1174,0)</f>
        <v>0</v>
      </c>
      <c r="BH1174" s="135">
        <f>IF(N1174="sníž. přenesená",J1174,0)</f>
        <v>0</v>
      </c>
      <c r="BI1174" s="135">
        <f>IF(N1174="nulová",J1174,0)</f>
        <v>0</v>
      </c>
      <c r="BJ1174" s="13" t="s">
        <v>82</v>
      </c>
      <c r="BK1174" s="135">
        <f>ROUND(I1174*H1174,2)</f>
        <v>29100</v>
      </c>
      <c r="BL1174" s="13" t="s">
        <v>133</v>
      </c>
      <c r="BM1174" s="134" t="s">
        <v>2064</v>
      </c>
    </row>
    <row r="1175" spans="2:65" s="1" customFormat="1" ht="48">
      <c r="B1175" s="25"/>
      <c r="D1175" s="136" t="s">
        <v>134</v>
      </c>
      <c r="F1175" s="137" t="s">
        <v>2065</v>
      </c>
      <c r="L1175" s="25"/>
      <c r="M1175" s="138"/>
      <c r="T1175" s="49"/>
      <c r="AT1175" s="13" t="s">
        <v>134</v>
      </c>
      <c r="AU1175" s="13" t="s">
        <v>84</v>
      </c>
    </row>
    <row r="1176" spans="2:65" s="1" customFormat="1" ht="24.15" customHeight="1">
      <c r="B1176" s="25"/>
      <c r="C1176" s="124" t="s">
        <v>2066</v>
      </c>
      <c r="D1176" s="124" t="s">
        <v>128</v>
      </c>
      <c r="E1176" s="125" t="s">
        <v>2067</v>
      </c>
      <c r="F1176" s="126" t="s">
        <v>2068</v>
      </c>
      <c r="G1176" s="127" t="s">
        <v>146</v>
      </c>
      <c r="H1176" s="128">
        <v>1</v>
      </c>
      <c r="I1176" s="129">
        <v>30000</v>
      </c>
      <c r="J1176" s="129">
        <f>ROUND(I1176*H1176,2)</f>
        <v>30000</v>
      </c>
      <c r="K1176" s="126" t="s">
        <v>132</v>
      </c>
      <c r="L1176" s="25"/>
      <c r="M1176" s="130" t="s">
        <v>1</v>
      </c>
      <c r="N1176" s="131" t="s">
        <v>39</v>
      </c>
      <c r="O1176" s="132">
        <v>0</v>
      </c>
      <c r="P1176" s="132">
        <f>O1176*H1176</f>
        <v>0</v>
      </c>
      <c r="Q1176" s="132">
        <v>0</v>
      </c>
      <c r="R1176" s="132">
        <f>Q1176*H1176</f>
        <v>0</v>
      </c>
      <c r="S1176" s="132">
        <v>0</v>
      </c>
      <c r="T1176" s="133">
        <f>S1176*H1176</f>
        <v>0</v>
      </c>
      <c r="AR1176" s="134" t="s">
        <v>133</v>
      </c>
      <c r="AT1176" s="134" t="s">
        <v>128</v>
      </c>
      <c r="AU1176" s="134" t="s">
        <v>84</v>
      </c>
      <c r="AY1176" s="13" t="s">
        <v>125</v>
      </c>
      <c r="BE1176" s="135">
        <f>IF(N1176="základní",J1176,0)</f>
        <v>30000</v>
      </c>
      <c r="BF1176" s="135">
        <f>IF(N1176="snížená",J1176,0)</f>
        <v>0</v>
      </c>
      <c r="BG1176" s="135">
        <f>IF(N1176="zákl. přenesená",J1176,0)</f>
        <v>0</v>
      </c>
      <c r="BH1176" s="135">
        <f>IF(N1176="sníž. přenesená",J1176,0)</f>
        <v>0</v>
      </c>
      <c r="BI1176" s="135">
        <f>IF(N1176="nulová",J1176,0)</f>
        <v>0</v>
      </c>
      <c r="BJ1176" s="13" t="s">
        <v>82</v>
      </c>
      <c r="BK1176" s="135">
        <f>ROUND(I1176*H1176,2)</f>
        <v>30000</v>
      </c>
      <c r="BL1176" s="13" t="s">
        <v>133</v>
      </c>
      <c r="BM1176" s="134" t="s">
        <v>2069</v>
      </c>
    </row>
    <row r="1177" spans="2:65" s="1" customFormat="1" ht="48">
      <c r="B1177" s="25"/>
      <c r="D1177" s="136" t="s">
        <v>134</v>
      </c>
      <c r="F1177" s="137" t="s">
        <v>2070</v>
      </c>
      <c r="L1177" s="25"/>
      <c r="M1177" s="138"/>
      <c r="T1177" s="49"/>
      <c r="AT1177" s="13" t="s">
        <v>134</v>
      </c>
      <c r="AU1177" s="13" t="s">
        <v>84</v>
      </c>
    </row>
    <row r="1178" spans="2:65" s="1" customFormat="1" ht="21.75" customHeight="1">
      <c r="B1178" s="25"/>
      <c r="C1178" s="124" t="s">
        <v>2071</v>
      </c>
      <c r="D1178" s="124" t="s">
        <v>128</v>
      </c>
      <c r="E1178" s="125" t="s">
        <v>2072</v>
      </c>
      <c r="F1178" s="126" t="s">
        <v>2073</v>
      </c>
      <c r="G1178" s="127" t="s">
        <v>146</v>
      </c>
      <c r="H1178" s="128">
        <v>8</v>
      </c>
      <c r="I1178" s="129">
        <v>20500</v>
      </c>
      <c r="J1178" s="129">
        <f>ROUND(I1178*H1178,2)</f>
        <v>164000</v>
      </c>
      <c r="K1178" s="126" t="s">
        <v>132</v>
      </c>
      <c r="L1178" s="25"/>
      <c r="M1178" s="130" t="s">
        <v>1</v>
      </c>
      <c r="N1178" s="131" t="s">
        <v>39</v>
      </c>
      <c r="O1178" s="132">
        <v>0</v>
      </c>
      <c r="P1178" s="132">
        <f>O1178*H1178</f>
        <v>0</v>
      </c>
      <c r="Q1178" s="132">
        <v>0</v>
      </c>
      <c r="R1178" s="132">
        <f>Q1178*H1178</f>
        <v>0</v>
      </c>
      <c r="S1178" s="132">
        <v>0</v>
      </c>
      <c r="T1178" s="133">
        <f>S1178*H1178</f>
        <v>0</v>
      </c>
      <c r="AR1178" s="134" t="s">
        <v>133</v>
      </c>
      <c r="AT1178" s="134" t="s">
        <v>128</v>
      </c>
      <c r="AU1178" s="134" t="s">
        <v>84</v>
      </c>
      <c r="AY1178" s="13" t="s">
        <v>125</v>
      </c>
      <c r="BE1178" s="135">
        <f>IF(N1178="základní",J1178,0)</f>
        <v>164000</v>
      </c>
      <c r="BF1178" s="135">
        <f>IF(N1178="snížená",J1178,0)</f>
        <v>0</v>
      </c>
      <c r="BG1178" s="135">
        <f>IF(N1178="zákl. přenesená",J1178,0)</f>
        <v>0</v>
      </c>
      <c r="BH1178" s="135">
        <f>IF(N1178="sníž. přenesená",J1178,0)</f>
        <v>0</v>
      </c>
      <c r="BI1178" s="135">
        <f>IF(N1178="nulová",J1178,0)</f>
        <v>0</v>
      </c>
      <c r="BJ1178" s="13" t="s">
        <v>82</v>
      </c>
      <c r="BK1178" s="135">
        <f>ROUND(I1178*H1178,2)</f>
        <v>164000</v>
      </c>
      <c r="BL1178" s="13" t="s">
        <v>133</v>
      </c>
      <c r="BM1178" s="134" t="s">
        <v>2074</v>
      </c>
    </row>
    <row r="1179" spans="2:65" s="1" customFormat="1" ht="38.4">
      <c r="B1179" s="25"/>
      <c r="D1179" s="136" t="s">
        <v>134</v>
      </c>
      <c r="F1179" s="137" t="s">
        <v>2075</v>
      </c>
      <c r="L1179" s="25"/>
      <c r="M1179" s="138"/>
      <c r="T1179" s="49"/>
      <c r="AT1179" s="13" t="s">
        <v>134</v>
      </c>
      <c r="AU1179" s="13" t="s">
        <v>84</v>
      </c>
    </row>
    <row r="1180" spans="2:65" s="1" customFormat="1" ht="21.75" customHeight="1">
      <c r="B1180" s="25"/>
      <c r="C1180" s="124" t="s">
        <v>2076</v>
      </c>
      <c r="D1180" s="124" t="s">
        <v>128</v>
      </c>
      <c r="E1180" s="125" t="s">
        <v>2077</v>
      </c>
      <c r="F1180" s="126" t="s">
        <v>2078</v>
      </c>
      <c r="G1180" s="127" t="s">
        <v>146</v>
      </c>
      <c r="H1180" s="128">
        <v>8</v>
      </c>
      <c r="I1180" s="129">
        <v>22300</v>
      </c>
      <c r="J1180" s="129">
        <f>ROUND(I1180*H1180,2)</f>
        <v>178400</v>
      </c>
      <c r="K1180" s="126" t="s">
        <v>132</v>
      </c>
      <c r="L1180" s="25"/>
      <c r="M1180" s="130" t="s">
        <v>1</v>
      </c>
      <c r="N1180" s="131" t="s">
        <v>39</v>
      </c>
      <c r="O1180" s="132">
        <v>0</v>
      </c>
      <c r="P1180" s="132">
        <f>O1180*H1180</f>
        <v>0</v>
      </c>
      <c r="Q1180" s="132">
        <v>0</v>
      </c>
      <c r="R1180" s="132">
        <f>Q1180*H1180</f>
        <v>0</v>
      </c>
      <c r="S1180" s="132">
        <v>0</v>
      </c>
      <c r="T1180" s="133">
        <f>S1180*H1180</f>
        <v>0</v>
      </c>
      <c r="AR1180" s="134" t="s">
        <v>133</v>
      </c>
      <c r="AT1180" s="134" t="s">
        <v>128</v>
      </c>
      <c r="AU1180" s="134" t="s">
        <v>84</v>
      </c>
      <c r="AY1180" s="13" t="s">
        <v>125</v>
      </c>
      <c r="BE1180" s="135">
        <f>IF(N1180="základní",J1180,0)</f>
        <v>178400</v>
      </c>
      <c r="BF1180" s="135">
        <f>IF(N1180="snížená",J1180,0)</f>
        <v>0</v>
      </c>
      <c r="BG1180" s="135">
        <f>IF(N1180="zákl. přenesená",J1180,0)</f>
        <v>0</v>
      </c>
      <c r="BH1180" s="135">
        <f>IF(N1180="sníž. přenesená",J1180,0)</f>
        <v>0</v>
      </c>
      <c r="BI1180" s="135">
        <f>IF(N1180="nulová",J1180,0)</f>
        <v>0</v>
      </c>
      <c r="BJ1180" s="13" t="s">
        <v>82</v>
      </c>
      <c r="BK1180" s="135">
        <f>ROUND(I1180*H1180,2)</f>
        <v>178400</v>
      </c>
      <c r="BL1180" s="13" t="s">
        <v>133</v>
      </c>
      <c r="BM1180" s="134" t="s">
        <v>2079</v>
      </c>
    </row>
    <row r="1181" spans="2:65" s="1" customFormat="1" ht="38.4">
      <c r="B1181" s="25"/>
      <c r="D1181" s="136" t="s">
        <v>134</v>
      </c>
      <c r="F1181" s="137" t="s">
        <v>2080</v>
      </c>
      <c r="L1181" s="25"/>
      <c r="M1181" s="138"/>
      <c r="T1181" s="49"/>
      <c r="AT1181" s="13" t="s">
        <v>134</v>
      </c>
      <c r="AU1181" s="13" t="s">
        <v>84</v>
      </c>
    </row>
    <row r="1182" spans="2:65" s="1" customFormat="1" ht="21.75" customHeight="1">
      <c r="B1182" s="25"/>
      <c r="C1182" s="124" t="s">
        <v>2081</v>
      </c>
      <c r="D1182" s="124" t="s">
        <v>128</v>
      </c>
      <c r="E1182" s="125" t="s">
        <v>2082</v>
      </c>
      <c r="F1182" s="126" t="s">
        <v>2083</v>
      </c>
      <c r="G1182" s="127" t="s">
        <v>146</v>
      </c>
      <c r="H1182" s="128">
        <v>8</v>
      </c>
      <c r="I1182" s="129">
        <v>24600</v>
      </c>
      <c r="J1182" s="129">
        <f>ROUND(I1182*H1182,2)</f>
        <v>196800</v>
      </c>
      <c r="K1182" s="126" t="s">
        <v>132</v>
      </c>
      <c r="L1182" s="25"/>
      <c r="M1182" s="130" t="s">
        <v>1</v>
      </c>
      <c r="N1182" s="131" t="s">
        <v>39</v>
      </c>
      <c r="O1182" s="132">
        <v>0</v>
      </c>
      <c r="P1182" s="132">
        <f>O1182*H1182</f>
        <v>0</v>
      </c>
      <c r="Q1182" s="132">
        <v>0</v>
      </c>
      <c r="R1182" s="132">
        <f>Q1182*H1182</f>
        <v>0</v>
      </c>
      <c r="S1182" s="132">
        <v>0</v>
      </c>
      <c r="T1182" s="133">
        <f>S1182*H1182</f>
        <v>0</v>
      </c>
      <c r="AR1182" s="134" t="s">
        <v>133</v>
      </c>
      <c r="AT1182" s="134" t="s">
        <v>128</v>
      </c>
      <c r="AU1182" s="134" t="s">
        <v>84</v>
      </c>
      <c r="AY1182" s="13" t="s">
        <v>125</v>
      </c>
      <c r="BE1182" s="135">
        <f>IF(N1182="základní",J1182,0)</f>
        <v>196800</v>
      </c>
      <c r="BF1182" s="135">
        <f>IF(N1182="snížená",J1182,0)</f>
        <v>0</v>
      </c>
      <c r="BG1182" s="135">
        <f>IF(N1182="zákl. přenesená",J1182,0)</f>
        <v>0</v>
      </c>
      <c r="BH1182" s="135">
        <f>IF(N1182="sníž. přenesená",J1182,0)</f>
        <v>0</v>
      </c>
      <c r="BI1182" s="135">
        <f>IF(N1182="nulová",J1182,0)</f>
        <v>0</v>
      </c>
      <c r="BJ1182" s="13" t="s">
        <v>82</v>
      </c>
      <c r="BK1182" s="135">
        <f>ROUND(I1182*H1182,2)</f>
        <v>196800</v>
      </c>
      <c r="BL1182" s="13" t="s">
        <v>133</v>
      </c>
      <c r="BM1182" s="134" t="s">
        <v>2084</v>
      </c>
    </row>
    <row r="1183" spans="2:65" s="1" customFormat="1" ht="38.4">
      <c r="B1183" s="25"/>
      <c r="D1183" s="136" t="s">
        <v>134</v>
      </c>
      <c r="F1183" s="137" t="s">
        <v>2085</v>
      </c>
      <c r="L1183" s="25"/>
      <c r="M1183" s="138"/>
      <c r="T1183" s="49"/>
      <c r="AT1183" s="13" t="s">
        <v>134</v>
      </c>
      <c r="AU1183" s="13" t="s">
        <v>84</v>
      </c>
    </row>
    <row r="1184" spans="2:65" s="1" customFormat="1" ht="21.75" customHeight="1">
      <c r="B1184" s="25"/>
      <c r="C1184" s="124" t="s">
        <v>2086</v>
      </c>
      <c r="D1184" s="124" t="s">
        <v>128</v>
      </c>
      <c r="E1184" s="125" t="s">
        <v>2087</v>
      </c>
      <c r="F1184" s="126" t="s">
        <v>2088</v>
      </c>
      <c r="G1184" s="127" t="s">
        <v>146</v>
      </c>
      <c r="H1184" s="128">
        <v>10</v>
      </c>
      <c r="I1184" s="129">
        <v>25500</v>
      </c>
      <c r="J1184" s="129">
        <f>ROUND(I1184*H1184,2)</f>
        <v>255000</v>
      </c>
      <c r="K1184" s="126" t="s">
        <v>132</v>
      </c>
      <c r="L1184" s="25"/>
      <c r="M1184" s="130" t="s">
        <v>1</v>
      </c>
      <c r="N1184" s="131" t="s">
        <v>39</v>
      </c>
      <c r="O1184" s="132">
        <v>0</v>
      </c>
      <c r="P1184" s="132">
        <f>O1184*H1184</f>
        <v>0</v>
      </c>
      <c r="Q1184" s="132">
        <v>0</v>
      </c>
      <c r="R1184" s="132">
        <f>Q1184*H1184</f>
        <v>0</v>
      </c>
      <c r="S1184" s="132">
        <v>0</v>
      </c>
      <c r="T1184" s="133">
        <f>S1184*H1184</f>
        <v>0</v>
      </c>
      <c r="AR1184" s="134" t="s">
        <v>133</v>
      </c>
      <c r="AT1184" s="134" t="s">
        <v>128</v>
      </c>
      <c r="AU1184" s="134" t="s">
        <v>84</v>
      </c>
      <c r="AY1184" s="13" t="s">
        <v>125</v>
      </c>
      <c r="BE1184" s="135">
        <f>IF(N1184="základní",J1184,0)</f>
        <v>255000</v>
      </c>
      <c r="BF1184" s="135">
        <f>IF(N1184="snížená",J1184,0)</f>
        <v>0</v>
      </c>
      <c r="BG1184" s="135">
        <f>IF(N1184="zákl. přenesená",J1184,0)</f>
        <v>0</v>
      </c>
      <c r="BH1184" s="135">
        <f>IF(N1184="sníž. přenesená",J1184,0)</f>
        <v>0</v>
      </c>
      <c r="BI1184" s="135">
        <f>IF(N1184="nulová",J1184,0)</f>
        <v>0</v>
      </c>
      <c r="BJ1184" s="13" t="s">
        <v>82</v>
      </c>
      <c r="BK1184" s="135">
        <f>ROUND(I1184*H1184,2)</f>
        <v>255000</v>
      </c>
      <c r="BL1184" s="13" t="s">
        <v>133</v>
      </c>
      <c r="BM1184" s="134" t="s">
        <v>2089</v>
      </c>
    </row>
    <row r="1185" spans="2:65" s="1" customFormat="1" ht="38.4">
      <c r="B1185" s="25"/>
      <c r="D1185" s="136" t="s">
        <v>134</v>
      </c>
      <c r="F1185" s="137" t="s">
        <v>2090</v>
      </c>
      <c r="L1185" s="25"/>
      <c r="M1185" s="138"/>
      <c r="T1185" s="49"/>
      <c r="AT1185" s="13" t="s">
        <v>134</v>
      </c>
      <c r="AU1185" s="13" t="s">
        <v>84</v>
      </c>
    </row>
    <row r="1186" spans="2:65" s="1" customFormat="1" ht="21.75" customHeight="1">
      <c r="B1186" s="25"/>
      <c r="C1186" s="124" t="s">
        <v>2091</v>
      </c>
      <c r="D1186" s="124" t="s">
        <v>128</v>
      </c>
      <c r="E1186" s="125" t="s">
        <v>2092</v>
      </c>
      <c r="F1186" s="126" t="s">
        <v>2093</v>
      </c>
      <c r="G1186" s="127" t="s">
        <v>146</v>
      </c>
      <c r="H1186" s="128">
        <v>10</v>
      </c>
      <c r="I1186" s="129">
        <v>26900</v>
      </c>
      <c r="J1186" s="129">
        <f>ROUND(I1186*H1186,2)</f>
        <v>269000</v>
      </c>
      <c r="K1186" s="126" t="s">
        <v>132</v>
      </c>
      <c r="L1186" s="25"/>
      <c r="M1186" s="130" t="s">
        <v>1</v>
      </c>
      <c r="N1186" s="131" t="s">
        <v>39</v>
      </c>
      <c r="O1186" s="132">
        <v>0</v>
      </c>
      <c r="P1186" s="132">
        <f>O1186*H1186</f>
        <v>0</v>
      </c>
      <c r="Q1186" s="132">
        <v>0</v>
      </c>
      <c r="R1186" s="132">
        <f>Q1186*H1186</f>
        <v>0</v>
      </c>
      <c r="S1186" s="132">
        <v>0</v>
      </c>
      <c r="T1186" s="133">
        <f>S1186*H1186</f>
        <v>0</v>
      </c>
      <c r="AR1186" s="134" t="s">
        <v>133</v>
      </c>
      <c r="AT1186" s="134" t="s">
        <v>128</v>
      </c>
      <c r="AU1186" s="134" t="s">
        <v>84</v>
      </c>
      <c r="AY1186" s="13" t="s">
        <v>125</v>
      </c>
      <c r="BE1186" s="135">
        <f>IF(N1186="základní",J1186,0)</f>
        <v>269000</v>
      </c>
      <c r="BF1186" s="135">
        <f>IF(N1186="snížená",J1186,0)</f>
        <v>0</v>
      </c>
      <c r="BG1186" s="135">
        <f>IF(N1186="zákl. přenesená",J1186,0)</f>
        <v>0</v>
      </c>
      <c r="BH1186" s="135">
        <f>IF(N1186="sníž. přenesená",J1186,0)</f>
        <v>0</v>
      </c>
      <c r="BI1186" s="135">
        <f>IF(N1186="nulová",J1186,0)</f>
        <v>0</v>
      </c>
      <c r="BJ1186" s="13" t="s">
        <v>82</v>
      </c>
      <c r="BK1186" s="135">
        <f>ROUND(I1186*H1186,2)</f>
        <v>269000</v>
      </c>
      <c r="BL1186" s="13" t="s">
        <v>133</v>
      </c>
      <c r="BM1186" s="134" t="s">
        <v>2094</v>
      </c>
    </row>
    <row r="1187" spans="2:65" s="1" customFormat="1" ht="38.4">
      <c r="B1187" s="25"/>
      <c r="D1187" s="136" t="s">
        <v>134</v>
      </c>
      <c r="F1187" s="137" t="s">
        <v>2095</v>
      </c>
      <c r="L1187" s="25"/>
      <c r="M1187" s="138"/>
      <c r="T1187" s="49"/>
      <c r="AT1187" s="13" t="s">
        <v>134</v>
      </c>
      <c r="AU1187" s="13" t="s">
        <v>84</v>
      </c>
    </row>
    <row r="1188" spans="2:65" s="1" customFormat="1" ht="21.75" customHeight="1">
      <c r="B1188" s="25"/>
      <c r="C1188" s="124" t="s">
        <v>2096</v>
      </c>
      <c r="D1188" s="124" t="s">
        <v>128</v>
      </c>
      <c r="E1188" s="125" t="s">
        <v>2097</v>
      </c>
      <c r="F1188" s="126" t="s">
        <v>2098</v>
      </c>
      <c r="G1188" s="127" t="s">
        <v>146</v>
      </c>
      <c r="H1188" s="128">
        <v>10</v>
      </c>
      <c r="I1188" s="129">
        <v>28700</v>
      </c>
      <c r="J1188" s="129">
        <f>ROUND(I1188*H1188,2)</f>
        <v>287000</v>
      </c>
      <c r="K1188" s="126" t="s">
        <v>132</v>
      </c>
      <c r="L1188" s="25"/>
      <c r="M1188" s="130" t="s">
        <v>1</v>
      </c>
      <c r="N1188" s="131" t="s">
        <v>39</v>
      </c>
      <c r="O1188" s="132">
        <v>0</v>
      </c>
      <c r="P1188" s="132">
        <f>O1188*H1188</f>
        <v>0</v>
      </c>
      <c r="Q1188" s="132">
        <v>0</v>
      </c>
      <c r="R1188" s="132">
        <f>Q1188*H1188</f>
        <v>0</v>
      </c>
      <c r="S1188" s="132">
        <v>0</v>
      </c>
      <c r="T1188" s="133">
        <f>S1188*H1188</f>
        <v>0</v>
      </c>
      <c r="AR1188" s="134" t="s">
        <v>133</v>
      </c>
      <c r="AT1188" s="134" t="s">
        <v>128</v>
      </c>
      <c r="AU1188" s="134" t="s">
        <v>84</v>
      </c>
      <c r="AY1188" s="13" t="s">
        <v>125</v>
      </c>
      <c r="BE1188" s="135">
        <f>IF(N1188="základní",J1188,0)</f>
        <v>287000</v>
      </c>
      <c r="BF1188" s="135">
        <f>IF(N1188="snížená",J1188,0)</f>
        <v>0</v>
      </c>
      <c r="BG1188" s="135">
        <f>IF(N1188="zákl. přenesená",J1188,0)</f>
        <v>0</v>
      </c>
      <c r="BH1188" s="135">
        <f>IF(N1188="sníž. přenesená",J1188,0)</f>
        <v>0</v>
      </c>
      <c r="BI1188" s="135">
        <f>IF(N1188="nulová",J1188,0)</f>
        <v>0</v>
      </c>
      <c r="BJ1188" s="13" t="s">
        <v>82</v>
      </c>
      <c r="BK1188" s="135">
        <f>ROUND(I1188*H1188,2)</f>
        <v>287000</v>
      </c>
      <c r="BL1188" s="13" t="s">
        <v>133</v>
      </c>
      <c r="BM1188" s="134" t="s">
        <v>2099</v>
      </c>
    </row>
    <row r="1189" spans="2:65" s="1" customFormat="1" ht="38.4">
      <c r="B1189" s="25"/>
      <c r="D1189" s="136" t="s">
        <v>134</v>
      </c>
      <c r="F1189" s="137" t="s">
        <v>2100</v>
      </c>
      <c r="L1189" s="25"/>
      <c r="M1189" s="138"/>
      <c r="T1189" s="49"/>
      <c r="AT1189" s="13" t="s">
        <v>134</v>
      </c>
      <c r="AU1189" s="13" t="s">
        <v>84</v>
      </c>
    </row>
    <row r="1190" spans="2:65" s="1" customFormat="1" ht="16.5" customHeight="1">
      <c r="B1190" s="25"/>
      <c r="C1190" s="124" t="s">
        <v>1128</v>
      </c>
      <c r="D1190" s="124" t="s">
        <v>128</v>
      </c>
      <c r="E1190" s="125" t="s">
        <v>2101</v>
      </c>
      <c r="F1190" s="126" t="s">
        <v>2102</v>
      </c>
      <c r="G1190" s="127" t="s">
        <v>146</v>
      </c>
      <c r="H1190" s="128">
        <v>1</v>
      </c>
      <c r="I1190" s="129">
        <v>29100</v>
      </c>
      <c r="J1190" s="129">
        <f>ROUND(I1190*H1190,2)</f>
        <v>29100</v>
      </c>
      <c r="K1190" s="126" t="s">
        <v>132</v>
      </c>
      <c r="L1190" s="25"/>
      <c r="M1190" s="130" t="s">
        <v>1</v>
      </c>
      <c r="N1190" s="131" t="s">
        <v>39</v>
      </c>
      <c r="O1190" s="132">
        <v>0</v>
      </c>
      <c r="P1190" s="132">
        <f>O1190*H1190</f>
        <v>0</v>
      </c>
      <c r="Q1190" s="132">
        <v>0</v>
      </c>
      <c r="R1190" s="132">
        <f>Q1190*H1190</f>
        <v>0</v>
      </c>
      <c r="S1190" s="132">
        <v>0</v>
      </c>
      <c r="T1190" s="133">
        <f>S1190*H1190</f>
        <v>0</v>
      </c>
      <c r="AR1190" s="134" t="s">
        <v>133</v>
      </c>
      <c r="AT1190" s="134" t="s">
        <v>128</v>
      </c>
      <c r="AU1190" s="134" t="s">
        <v>84</v>
      </c>
      <c r="AY1190" s="13" t="s">
        <v>125</v>
      </c>
      <c r="BE1190" s="135">
        <f>IF(N1190="základní",J1190,0)</f>
        <v>29100</v>
      </c>
      <c r="BF1190" s="135">
        <f>IF(N1190="snížená",J1190,0)</f>
        <v>0</v>
      </c>
      <c r="BG1190" s="135">
        <f>IF(N1190="zákl. přenesená",J1190,0)</f>
        <v>0</v>
      </c>
      <c r="BH1190" s="135">
        <f>IF(N1190="sníž. přenesená",J1190,0)</f>
        <v>0</v>
      </c>
      <c r="BI1190" s="135">
        <f>IF(N1190="nulová",J1190,0)</f>
        <v>0</v>
      </c>
      <c r="BJ1190" s="13" t="s">
        <v>82</v>
      </c>
      <c r="BK1190" s="135">
        <f>ROUND(I1190*H1190,2)</f>
        <v>29100</v>
      </c>
      <c r="BL1190" s="13" t="s">
        <v>133</v>
      </c>
      <c r="BM1190" s="134" t="s">
        <v>2103</v>
      </c>
    </row>
    <row r="1191" spans="2:65" s="1" customFormat="1" ht="38.4">
      <c r="B1191" s="25"/>
      <c r="D1191" s="136" t="s">
        <v>134</v>
      </c>
      <c r="F1191" s="137" t="s">
        <v>2104</v>
      </c>
      <c r="L1191" s="25"/>
      <c r="M1191" s="138"/>
      <c r="T1191" s="49"/>
      <c r="AT1191" s="13" t="s">
        <v>134</v>
      </c>
      <c r="AU1191" s="13" t="s">
        <v>84</v>
      </c>
    </row>
    <row r="1192" spans="2:65" s="1" customFormat="1" ht="21.75" customHeight="1">
      <c r="B1192" s="25"/>
      <c r="C1192" s="124" t="s">
        <v>2105</v>
      </c>
      <c r="D1192" s="124" t="s">
        <v>128</v>
      </c>
      <c r="E1192" s="125" t="s">
        <v>2106</v>
      </c>
      <c r="F1192" s="126" t="s">
        <v>2107</v>
      </c>
      <c r="G1192" s="127" t="s">
        <v>146</v>
      </c>
      <c r="H1192" s="128">
        <v>1</v>
      </c>
      <c r="I1192" s="129">
        <v>30000</v>
      </c>
      <c r="J1192" s="129">
        <f>ROUND(I1192*H1192,2)</f>
        <v>30000</v>
      </c>
      <c r="K1192" s="126" t="s">
        <v>132</v>
      </c>
      <c r="L1192" s="25"/>
      <c r="M1192" s="130" t="s">
        <v>1</v>
      </c>
      <c r="N1192" s="131" t="s">
        <v>39</v>
      </c>
      <c r="O1192" s="132">
        <v>0</v>
      </c>
      <c r="P1192" s="132">
        <f>O1192*H1192</f>
        <v>0</v>
      </c>
      <c r="Q1192" s="132">
        <v>0</v>
      </c>
      <c r="R1192" s="132">
        <f>Q1192*H1192</f>
        <v>0</v>
      </c>
      <c r="S1192" s="132">
        <v>0</v>
      </c>
      <c r="T1192" s="133">
        <f>S1192*H1192</f>
        <v>0</v>
      </c>
      <c r="AR1192" s="134" t="s">
        <v>133</v>
      </c>
      <c r="AT1192" s="134" t="s">
        <v>128</v>
      </c>
      <c r="AU1192" s="134" t="s">
        <v>84</v>
      </c>
      <c r="AY1192" s="13" t="s">
        <v>125</v>
      </c>
      <c r="BE1192" s="135">
        <f>IF(N1192="základní",J1192,0)</f>
        <v>30000</v>
      </c>
      <c r="BF1192" s="135">
        <f>IF(N1192="snížená",J1192,0)</f>
        <v>0</v>
      </c>
      <c r="BG1192" s="135">
        <f>IF(N1192="zákl. přenesená",J1192,0)</f>
        <v>0</v>
      </c>
      <c r="BH1192" s="135">
        <f>IF(N1192="sníž. přenesená",J1192,0)</f>
        <v>0</v>
      </c>
      <c r="BI1192" s="135">
        <f>IF(N1192="nulová",J1192,0)</f>
        <v>0</v>
      </c>
      <c r="BJ1192" s="13" t="s">
        <v>82</v>
      </c>
      <c r="BK1192" s="135">
        <f>ROUND(I1192*H1192,2)</f>
        <v>30000</v>
      </c>
      <c r="BL1192" s="13" t="s">
        <v>133</v>
      </c>
      <c r="BM1192" s="134" t="s">
        <v>2108</v>
      </c>
    </row>
    <row r="1193" spans="2:65" s="1" customFormat="1" ht="38.4">
      <c r="B1193" s="25"/>
      <c r="D1193" s="136" t="s">
        <v>134</v>
      </c>
      <c r="F1193" s="137" t="s">
        <v>2109</v>
      </c>
      <c r="L1193" s="25"/>
      <c r="M1193" s="138"/>
      <c r="T1193" s="49"/>
      <c r="AT1193" s="13" t="s">
        <v>134</v>
      </c>
      <c r="AU1193" s="13" t="s">
        <v>84</v>
      </c>
    </row>
    <row r="1194" spans="2:65" s="1" customFormat="1" ht="21.75" customHeight="1">
      <c r="B1194" s="25"/>
      <c r="C1194" s="124" t="s">
        <v>1132</v>
      </c>
      <c r="D1194" s="124" t="s">
        <v>128</v>
      </c>
      <c r="E1194" s="125" t="s">
        <v>2110</v>
      </c>
      <c r="F1194" s="126" t="s">
        <v>2111</v>
      </c>
      <c r="G1194" s="127" t="s">
        <v>146</v>
      </c>
      <c r="H1194" s="128">
        <v>1</v>
      </c>
      <c r="I1194" s="129">
        <v>30900</v>
      </c>
      <c r="J1194" s="129">
        <f>ROUND(I1194*H1194,2)</f>
        <v>30900</v>
      </c>
      <c r="K1194" s="126" t="s">
        <v>132</v>
      </c>
      <c r="L1194" s="25"/>
      <c r="M1194" s="130" t="s">
        <v>1</v>
      </c>
      <c r="N1194" s="131" t="s">
        <v>39</v>
      </c>
      <c r="O1194" s="132">
        <v>0</v>
      </c>
      <c r="P1194" s="132">
        <f>O1194*H1194</f>
        <v>0</v>
      </c>
      <c r="Q1194" s="132">
        <v>0</v>
      </c>
      <c r="R1194" s="132">
        <f>Q1194*H1194</f>
        <v>0</v>
      </c>
      <c r="S1194" s="132">
        <v>0</v>
      </c>
      <c r="T1194" s="133">
        <f>S1194*H1194</f>
        <v>0</v>
      </c>
      <c r="AR1194" s="134" t="s">
        <v>133</v>
      </c>
      <c r="AT1194" s="134" t="s">
        <v>128</v>
      </c>
      <c r="AU1194" s="134" t="s">
        <v>84</v>
      </c>
      <c r="AY1194" s="13" t="s">
        <v>125</v>
      </c>
      <c r="BE1194" s="135">
        <f>IF(N1194="základní",J1194,0)</f>
        <v>30900</v>
      </c>
      <c r="BF1194" s="135">
        <f>IF(N1194="snížená",J1194,0)</f>
        <v>0</v>
      </c>
      <c r="BG1194" s="135">
        <f>IF(N1194="zákl. přenesená",J1194,0)</f>
        <v>0</v>
      </c>
      <c r="BH1194" s="135">
        <f>IF(N1194="sníž. přenesená",J1194,0)</f>
        <v>0</v>
      </c>
      <c r="BI1194" s="135">
        <f>IF(N1194="nulová",J1194,0)</f>
        <v>0</v>
      </c>
      <c r="BJ1194" s="13" t="s">
        <v>82</v>
      </c>
      <c r="BK1194" s="135">
        <f>ROUND(I1194*H1194,2)</f>
        <v>30900</v>
      </c>
      <c r="BL1194" s="13" t="s">
        <v>133</v>
      </c>
      <c r="BM1194" s="134" t="s">
        <v>2112</v>
      </c>
    </row>
    <row r="1195" spans="2:65" s="1" customFormat="1" ht="38.4">
      <c r="B1195" s="25"/>
      <c r="D1195" s="136" t="s">
        <v>134</v>
      </c>
      <c r="F1195" s="137" t="s">
        <v>2113</v>
      </c>
      <c r="L1195" s="25"/>
      <c r="M1195" s="138"/>
      <c r="T1195" s="49"/>
      <c r="AT1195" s="13" t="s">
        <v>134</v>
      </c>
      <c r="AU1195" s="13" t="s">
        <v>84</v>
      </c>
    </row>
    <row r="1196" spans="2:65" s="1" customFormat="1" ht="21.75" customHeight="1">
      <c r="B1196" s="25"/>
      <c r="C1196" s="124" t="s">
        <v>2114</v>
      </c>
      <c r="D1196" s="124" t="s">
        <v>128</v>
      </c>
      <c r="E1196" s="125" t="s">
        <v>2115</v>
      </c>
      <c r="F1196" s="126" t="s">
        <v>2116</v>
      </c>
      <c r="G1196" s="127" t="s">
        <v>146</v>
      </c>
      <c r="H1196" s="128">
        <v>8</v>
      </c>
      <c r="I1196" s="129">
        <v>23100</v>
      </c>
      <c r="J1196" s="129">
        <f>ROUND(I1196*H1196,2)</f>
        <v>184800</v>
      </c>
      <c r="K1196" s="126" t="s">
        <v>132</v>
      </c>
      <c r="L1196" s="25"/>
      <c r="M1196" s="130" t="s">
        <v>1</v>
      </c>
      <c r="N1196" s="131" t="s">
        <v>39</v>
      </c>
      <c r="O1196" s="132">
        <v>0</v>
      </c>
      <c r="P1196" s="132">
        <f>O1196*H1196</f>
        <v>0</v>
      </c>
      <c r="Q1196" s="132">
        <v>0</v>
      </c>
      <c r="R1196" s="132">
        <f>Q1196*H1196</f>
        <v>0</v>
      </c>
      <c r="S1196" s="132">
        <v>0</v>
      </c>
      <c r="T1196" s="133">
        <f>S1196*H1196</f>
        <v>0</v>
      </c>
      <c r="AR1196" s="134" t="s">
        <v>133</v>
      </c>
      <c r="AT1196" s="134" t="s">
        <v>128</v>
      </c>
      <c r="AU1196" s="134" t="s">
        <v>84</v>
      </c>
      <c r="AY1196" s="13" t="s">
        <v>125</v>
      </c>
      <c r="BE1196" s="135">
        <f>IF(N1196="základní",J1196,0)</f>
        <v>184800</v>
      </c>
      <c r="BF1196" s="135">
        <f>IF(N1196="snížená",J1196,0)</f>
        <v>0</v>
      </c>
      <c r="BG1196" s="135">
        <f>IF(N1196="zákl. přenesená",J1196,0)</f>
        <v>0</v>
      </c>
      <c r="BH1196" s="135">
        <f>IF(N1196="sníž. přenesená",J1196,0)</f>
        <v>0</v>
      </c>
      <c r="BI1196" s="135">
        <f>IF(N1196="nulová",J1196,0)</f>
        <v>0</v>
      </c>
      <c r="BJ1196" s="13" t="s">
        <v>82</v>
      </c>
      <c r="BK1196" s="135">
        <f>ROUND(I1196*H1196,2)</f>
        <v>184800</v>
      </c>
      <c r="BL1196" s="13" t="s">
        <v>133</v>
      </c>
      <c r="BM1196" s="134" t="s">
        <v>2117</v>
      </c>
    </row>
    <row r="1197" spans="2:65" s="1" customFormat="1" ht="38.4">
      <c r="B1197" s="25"/>
      <c r="D1197" s="136" t="s">
        <v>134</v>
      </c>
      <c r="F1197" s="137" t="s">
        <v>2118</v>
      </c>
      <c r="L1197" s="25"/>
      <c r="M1197" s="138"/>
      <c r="T1197" s="49"/>
      <c r="AT1197" s="13" t="s">
        <v>134</v>
      </c>
      <c r="AU1197" s="13" t="s">
        <v>84</v>
      </c>
    </row>
    <row r="1198" spans="2:65" s="1" customFormat="1" ht="21.75" customHeight="1">
      <c r="B1198" s="25"/>
      <c r="C1198" s="124" t="s">
        <v>1137</v>
      </c>
      <c r="D1198" s="124" t="s">
        <v>128</v>
      </c>
      <c r="E1198" s="125" t="s">
        <v>2119</v>
      </c>
      <c r="F1198" s="126" t="s">
        <v>2120</v>
      </c>
      <c r="G1198" s="127" t="s">
        <v>146</v>
      </c>
      <c r="H1198" s="128">
        <v>8</v>
      </c>
      <c r="I1198" s="129">
        <v>25200</v>
      </c>
      <c r="J1198" s="129">
        <f>ROUND(I1198*H1198,2)</f>
        <v>201600</v>
      </c>
      <c r="K1198" s="126" t="s">
        <v>132</v>
      </c>
      <c r="L1198" s="25"/>
      <c r="M1198" s="130" t="s">
        <v>1</v>
      </c>
      <c r="N1198" s="131" t="s">
        <v>39</v>
      </c>
      <c r="O1198" s="132">
        <v>0</v>
      </c>
      <c r="P1198" s="132">
        <f>O1198*H1198</f>
        <v>0</v>
      </c>
      <c r="Q1198" s="132">
        <v>0</v>
      </c>
      <c r="R1198" s="132">
        <f>Q1198*H1198</f>
        <v>0</v>
      </c>
      <c r="S1198" s="132">
        <v>0</v>
      </c>
      <c r="T1198" s="133">
        <f>S1198*H1198</f>
        <v>0</v>
      </c>
      <c r="AR1198" s="134" t="s">
        <v>133</v>
      </c>
      <c r="AT1198" s="134" t="s">
        <v>128</v>
      </c>
      <c r="AU1198" s="134" t="s">
        <v>84</v>
      </c>
      <c r="AY1198" s="13" t="s">
        <v>125</v>
      </c>
      <c r="BE1198" s="135">
        <f>IF(N1198="základní",J1198,0)</f>
        <v>201600</v>
      </c>
      <c r="BF1198" s="135">
        <f>IF(N1198="snížená",J1198,0)</f>
        <v>0</v>
      </c>
      <c r="BG1198" s="135">
        <f>IF(N1198="zákl. přenesená",J1198,0)</f>
        <v>0</v>
      </c>
      <c r="BH1198" s="135">
        <f>IF(N1198="sníž. přenesená",J1198,0)</f>
        <v>0</v>
      </c>
      <c r="BI1198" s="135">
        <f>IF(N1198="nulová",J1198,0)</f>
        <v>0</v>
      </c>
      <c r="BJ1198" s="13" t="s">
        <v>82</v>
      </c>
      <c r="BK1198" s="135">
        <f>ROUND(I1198*H1198,2)</f>
        <v>201600</v>
      </c>
      <c r="BL1198" s="13" t="s">
        <v>133</v>
      </c>
      <c r="BM1198" s="134" t="s">
        <v>2121</v>
      </c>
    </row>
    <row r="1199" spans="2:65" s="1" customFormat="1" ht="38.4">
      <c r="B1199" s="25"/>
      <c r="D1199" s="136" t="s">
        <v>134</v>
      </c>
      <c r="F1199" s="137" t="s">
        <v>2122</v>
      </c>
      <c r="L1199" s="25"/>
      <c r="M1199" s="138"/>
      <c r="T1199" s="49"/>
      <c r="AT1199" s="13" t="s">
        <v>134</v>
      </c>
      <c r="AU1199" s="13" t="s">
        <v>84</v>
      </c>
    </row>
    <row r="1200" spans="2:65" s="1" customFormat="1" ht="21.75" customHeight="1">
      <c r="B1200" s="25"/>
      <c r="C1200" s="124" t="s">
        <v>2123</v>
      </c>
      <c r="D1200" s="124" t="s">
        <v>128</v>
      </c>
      <c r="E1200" s="125" t="s">
        <v>2124</v>
      </c>
      <c r="F1200" s="126" t="s">
        <v>2125</v>
      </c>
      <c r="G1200" s="127" t="s">
        <v>146</v>
      </c>
      <c r="H1200" s="128">
        <v>8</v>
      </c>
      <c r="I1200" s="129">
        <v>27800</v>
      </c>
      <c r="J1200" s="129">
        <f>ROUND(I1200*H1200,2)</f>
        <v>222400</v>
      </c>
      <c r="K1200" s="126" t="s">
        <v>132</v>
      </c>
      <c r="L1200" s="25"/>
      <c r="M1200" s="130" t="s">
        <v>1</v>
      </c>
      <c r="N1200" s="131" t="s">
        <v>39</v>
      </c>
      <c r="O1200" s="132">
        <v>0</v>
      </c>
      <c r="P1200" s="132">
        <f>O1200*H1200</f>
        <v>0</v>
      </c>
      <c r="Q1200" s="132">
        <v>0</v>
      </c>
      <c r="R1200" s="132">
        <f>Q1200*H1200</f>
        <v>0</v>
      </c>
      <c r="S1200" s="132">
        <v>0</v>
      </c>
      <c r="T1200" s="133">
        <f>S1200*H1200</f>
        <v>0</v>
      </c>
      <c r="AR1200" s="134" t="s">
        <v>133</v>
      </c>
      <c r="AT1200" s="134" t="s">
        <v>128</v>
      </c>
      <c r="AU1200" s="134" t="s">
        <v>84</v>
      </c>
      <c r="AY1200" s="13" t="s">
        <v>125</v>
      </c>
      <c r="BE1200" s="135">
        <f>IF(N1200="základní",J1200,0)</f>
        <v>222400</v>
      </c>
      <c r="BF1200" s="135">
        <f>IF(N1200="snížená",J1200,0)</f>
        <v>0</v>
      </c>
      <c r="BG1200" s="135">
        <f>IF(N1200="zákl. přenesená",J1200,0)</f>
        <v>0</v>
      </c>
      <c r="BH1200" s="135">
        <f>IF(N1200="sníž. přenesená",J1200,0)</f>
        <v>0</v>
      </c>
      <c r="BI1200" s="135">
        <f>IF(N1200="nulová",J1200,0)</f>
        <v>0</v>
      </c>
      <c r="BJ1200" s="13" t="s">
        <v>82</v>
      </c>
      <c r="BK1200" s="135">
        <f>ROUND(I1200*H1200,2)</f>
        <v>222400</v>
      </c>
      <c r="BL1200" s="13" t="s">
        <v>133</v>
      </c>
      <c r="BM1200" s="134" t="s">
        <v>2126</v>
      </c>
    </row>
    <row r="1201" spans="2:65" s="1" customFormat="1" ht="38.4">
      <c r="B1201" s="25"/>
      <c r="D1201" s="136" t="s">
        <v>134</v>
      </c>
      <c r="F1201" s="137" t="s">
        <v>2127</v>
      </c>
      <c r="L1201" s="25"/>
      <c r="M1201" s="138"/>
      <c r="T1201" s="49"/>
      <c r="AT1201" s="13" t="s">
        <v>134</v>
      </c>
      <c r="AU1201" s="13" t="s">
        <v>84</v>
      </c>
    </row>
    <row r="1202" spans="2:65" s="1" customFormat="1" ht="21.75" customHeight="1">
      <c r="B1202" s="25"/>
      <c r="C1202" s="124" t="s">
        <v>1141</v>
      </c>
      <c r="D1202" s="124" t="s">
        <v>128</v>
      </c>
      <c r="E1202" s="125" t="s">
        <v>2128</v>
      </c>
      <c r="F1202" s="126" t="s">
        <v>2129</v>
      </c>
      <c r="G1202" s="127" t="s">
        <v>146</v>
      </c>
      <c r="H1202" s="128">
        <v>15</v>
      </c>
      <c r="I1202" s="129">
        <v>28800</v>
      </c>
      <c r="J1202" s="129">
        <f>ROUND(I1202*H1202,2)</f>
        <v>432000</v>
      </c>
      <c r="K1202" s="126" t="s">
        <v>132</v>
      </c>
      <c r="L1202" s="25"/>
      <c r="M1202" s="130" t="s">
        <v>1</v>
      </c>
      <c r="N1202" s="131" t="s">
        <v>39</v>
      </c>
      <c r="O1202" s="132">
        <v>0</v>
      </c>
      <c r="P1202" s="132">
        <f>O1202*H1202</f>
        <v>0</v>
      </c>
      <c r="Q1202" s="132">
        <v>0</v>
      </c>
      <c r="R1202" s="132">
        <f>Q1202*H1202</f>
        <v>0</v>
      </c>
      <c r="S1202" s="132">
        <v>0</v>
      </c>
      <c r="T1202" s="133">
        <f>S1202*H1202</f>
        <v>0</v>
      </c>
      <c r="AR1202" s="134" t="s">
        <v>133</v>
      </c>
      <c r="AT1202" s="134" t="s">
        <v>128</v>
      </c>
      <c r="AU1202" s="134" t="s">
        <v>84</v>
      </c>
      <c r="AY1202" s="13" t="s">
        <v>125</v>
      </c>
      <c r="BE1202" s="135">
        <f>IF(N1202="základní",J1202,0)</f>
        <v>432000</v>
      </c>
      <c r="BF1202" s="135">
        <f>IF(N1202="snížená",J1202,0)</f>
        <v>0</v>
      </c>
      <c r="BG1202" s="135">
        <f>IF(N1202="zákl. přenesená",J1202,0)</f>
        <v>0</v>
      </c>
      <c r="BH1202" s="135">
        <f>IF(N1202="sníž. přenesená",J1202,0)</f>
        <v>0</v>
      </c>
      <c r="BI1202" s="135">
        <f>IF(N1202="nulová",J1202,0)</f>
        <v>0</v>
      </c>
      <c r="BJ1202" s="13" t="s">
        <v>82</v>
      </c>
      <c r="BK1202" s="135">
        <f>ROUND(I1202*H1202,2)</f>
        <v>432000</v>
      </c>
      <c r="BL1202" s="13" t="s">
        <v>133</v>
      </c>
      <c r="BM1202" s="134" t="s">
        <v>2130</v>
      </c>
    </row>
    <row r="1203" spans="2:65" s="1" customFormat="1" ht="38.4">
      <c r="B1203" s="25"/>
      <c r="D1203" s="136" t="s">
        <v>134</v>
      </c>
      <c r="F1203" s="137" t="s">
        <v>2131</v>
      </c>
      <c r="L1203" s="25"/>
      <c r="M1203" s="138"/>
      <c r="T1203" s="49"/>
      <c r="AT1203" s="13" t="s">
        <v>134</v>
      </c>
      <c r="AU1203" s="13" t="s">
        <v>84</v>
      </c>
    </row>
    <row r="1204" spans="2:65" s="1" customFormat="1" ht="21.75" customHeight="1">
      <c r="B1204" s="25"/>
      <c r="C1204" s="124" t="s">
        <v>2132</v>
      </c>
      <c r="D1204" s="124" t="s">
        <v>128</v>
      </c>
      <c r="E1204" s="125" t="s">
        <v>2133</v>
      </c>
      <c r="F1204" s="126" t="s">
        <v>2134</v>
      </c>
      <c r="G1204" s="127" t="s">
        <v>146</v>
      </c>
      <c r="H1204" s="128">
        <v>15</v>
      </c>
      <c r="I1204" s="129">
        <v>30300</v>
      </c>
      <c r="J1204" s="129">
        <f>ROUND(I1204*H1204,2)</f>
        <v>454500</v>
      </c>
      <c r="K1204" s="126" t="s">
        <v>132</v>
      </c>
      <c r="L1204" s="25"/>
      <c r="M1204" s="130" t="s">
        <v>1</v>
      </c>
      <c r="N1204" s="131" t="s">
        <v>39</v>
      </c>
      <c r="O1204" s="132">
        <v>0</v>
      </c>
      <c r="P1204" s="132">
        <f>O1204*H1204</f>
        <v>0</v>
      </c>
      <c r="Q1204" s="132">
        <v>0</v>
      </c>
      <c r="R1204" s="132">
        <f>Q1204*H1204</f>
        <v>0</v>
      </c>
      <c r="S1204" s="132">
        <v>0</v>
      </c>
      <c r="T1204" s="133">
        <f>S1204*H1204</f>
        <v>0</v>
      </c>
      <c r="AR1204" s="134" t="s">
        <v>133</v>
      </c>
      <c r="AT1204" s="134" t="s">
        <v>128</v>
      </c>
      <c r="AU1204" s="134" t="s">
        <v>84</v>
      </c>
      <c r="AY1204" s="13" t="s">
        <v>125</v>
      </c>
      <c r="BE1204" s="135">
        <f>IF(N1204="základní",J1204,0)</f>
        <v>454500</v>
      </c>
      <c r="BF1204" s="135">
        <f>IF(N1204="snížená",J1204,0)</f>
        <v>0</v>
      </c>
      <c r="BG1204" s="135">
        <f>IF(N1204="zákl. přenesená",J1204,0)</f>
        <v>0</v>
      </c>
      <c r="BH1204" s="135">
        <f>IF(N1204="sníž. přenesená",J1204,0)</f>
        <v>0</v>
      </c>
      <c r="BI1204" s="135">
        <f>IF(N1204="nulová",J1204,0)</f>
        <v>0</v>
      </c>
      <c r="BJ1204" s="13" t="s">
        <v>82</v>
      </c>
      <c r="BK1204" s="135">
        <f>ROUND(I1204*H1204,2)</f>
        <v>454500</v>
      </c>
      <c r="BL1204" s="13" t="s">
        <v>133</v>
      </c>
      <c r="BM1204" s="134" t="s">
        <v>2135</v>
      </c>
    </row>
    <row r="1205" spans="2:65" s="1" customFormat="1" ht="38.4">
      <c r="B1205" s="25"/>
      <c r="D1205" s="136" t="s">
        <v>134</v>
      </c>
      <c r="F1205" s="137" t="s">
        <v>2136</v>
      </c>
      <c r="L1205" s="25"/>
      <c r="M1205" s="138"/>
      <c r="T1205" s="49"/>
      <c r="AT1205" s="13" t="s">
        <v>134</v>
      </c>
      <c r="AU1205" s="13" t="s">
        <v>84</v>
      </c>
    </row>
    <row r="1206" spans="2:65" s="1" customFormat="1" ht="21.75" customHeight="1">
      <c r="B1206" s="25"/>
      <c r="C1206" s="124" t="s">
        <v>1146</v>
      </c>
      <c r="D1206" s="124" t="s">
        <v>128</v>
      </c>
      <c r="E1206" s="125" t="s">
        <v>2137</v>
      </c>
      <c r="F1206" s="126" t="s">
        <v>2138</v>
      </c>
      <c r="G1206" s="127" t="s">
        <v>146</v>
      </c>
      <c r="H1206" s="128">
        <v>15</v>
      </c>
      <c r="I1206" s="129">
        <v>32400</v>
      </c>
      <c r="J1206" s="129">
        <f>ROUND(I1206*H1206,2)</f>
        <v>486000</v>
      </c>
      <c r="K1206" s="126" t="s">
        <v>132</v>
      </c>
      <c r="L1206" s="25"/>
      <c r="M1206" s="130" t="s">
        <v>1</v>
      </c>
      <c r="N1206" s="131" t="s">
        <v>39</v>
      </c>
      <c r="O1206" s="132">
        <v>0</v>
      </c>
      <c r="P1206" s="132">
        <f>O1206*H1206</f>
        <v>0</v>
      </c>
      <c r="Q1206" s="132">
        <v>0</v>
      </c>
      <c r="R1206" s="132">
        <f>Q1206*H1206</f>
        <v>0</v>
      </c>
      <c r="S1206" s="132">
        <v>0</v>
      </c>
      <c r="T1206" s="133">
        <f>S1206*H1206</f>
        <v>0</v>
      </c>
      <c r="AR1206" s="134" t="s">
        <v>133</v>
      </c>
      <c r="AT1206" s="134" t="s">
        <v>128</v>
      </c>
      <c r="AU1206" s="134" t="s">
        <v>84</v>
      </c>
      <c r="AY1206" s="13" t="s">
        <v>125</v>
      </c>
      <c r="BE1206" s="135">
        <f>IF(N1206="základní",J1206,0)</f>
        <v>486000</v>
      </c>
      <c r="BF1206" s="135">
        <f>IF(N1206="snížená",J1206,0)</f>
        <v>0</v>
      </c>
      <c r="BG1206" s="135">
        <f>IF(N1206="zákl. přenesená",J1206,0)</f>
        <v>0</v>
      </c>
      <c r="BH1206" s="135">
        <f>IF(N1206="sníž. přenesená",J1206,0)</f>
        <v>0</v>
      </c>
      <c r="BI1206" s="135">
        <f>IF(N1206="nulová",J1206,0)</f>
        <v>0</v>
      </c>
      <c r="BJ1206" s="13" t="s">
        <v>82</v>
      </c>
      <c r="BK1206" s="135">
        <f>ROUND(I1206*H1206,2)</f>
        <v>486000</v>
      </c>
      <c r="BL1206" s="13" t="s">
        <v>133</v>
      </c>
      <c r="BM1206" s="134" t="s">
        <v>2139</v>
      </c>
    </row>
    <row r="1207" spans="2:65" s="1" customFormat="1" ht="38.4">
      <c r="B1207" s="25"/>
      <c r="D1207" s="136" t="s">
        <v>134</v>
      </c>
      <c r="F1207" s="137" t="s">
        <v>2140</v>
      </c>
      <c r="L1207" s="25"/>
      <c r="M1207" s="138"/>
      <c r="T1207" s="49"/>
      <c r="AT1207" s="13" t="s">
        <v>134</v>
      </c>
      <c r="AU1207" s="13" t="s">
        <v>84</v>
      </c>
    </row>
    <row r="1208" spans="2:65" s="1" customFormat="1" ht="21.75" customHeight="1">
      <c r="B1208" s="25"/>
      <c r="C1208" s="124" t="s">
        <v>2141</v>
      </c>
      <c r="D1208" s="124" t="s">
        <v>128</v>
      </c>
      <c r="E1208" s="125" t="s">
        <v>2142</v>
      </c>
      <c r="F1208" s="126" t="s">
        <v>2143</v>
      </c>
      <c r="G1208" s="127" t="s">
        <v>146</v>
      </c>
      <c r="H1208" s="128">
        <v>1</v>
      </c>
      <c r="I1208" s="129">
        <v>32900</v>
      </c>
      <c r="J1208" s="129">
        <f>ROUND(I1208*H1208,2)</f>
        <v>32900</v>
      </c>
      <c r="K1208" s="126" t="s">
        <v>132</v>
      </c>
      <c r="L1208" s="25"/>
      <c r="M1208" s="130" t="s">
        <v>1</v>
      </c>
      <c r="N1208" s="131" t="s">
        <v>39</v>
      </c>
      <c r="O1208" s="132">
        <v>0</v>
      </c>
      <c r="P1208" s="132">
        <f>O1208*H1208</f>
        <v>0</v>
      </c>
      <c r="Q1208" s="132">
        <v>0</v>
      </c>
      <c r="R1208" s="132">
        <f>Q1208*H1208</f>
        <v>0</v>
      </c>
      <c r="S1208" s="132">
        <v>0</v>
      </c>
      <c r="T1208" s="133">
        <f>S1208*H1208</f>
        <v>0</v>
      </c>
      <c r="AR1208" s="134" t="s">
        <v>133</v>
      </c>
      <c r="AT1208" s="134" t="s">
        <v>128</v>
      </c>
      <c r="AU1208" s="134" t="s">
        <v>84</v>
      </c>
      <c r="AY1208" s="13" t="s">
        <v>125</v>
      </c>
      <c r="BE1208" s="135">
        <f>IF(N1208="základní",J1208,0)</f>
        <v>32900</v>
      </c>
      <c r="BF1208" s="135">
        <f>IF(N1208="snížená",J1208,0)</f>
        <v>0</v>
      </c>
      <c r="BG1208" s="135">
        <f>IF(N1208="zákl. přenesená",J1208,0)</f>
        <v>0</v>
      </c>
      <c r="BH1208" s="135">
        <f>IF(N1208="sníž. přenesená",J1208,0)</f>
        <v>0</v>
      </c>
      <c r="BI1208" s="135">
        <f>IF(N1208="nulová",J1208,0)</f>
        <v>0</v>
      </c>
      <c r="BJ1208" s="13" t="s">
        <v>82</v>
      </c>
      <c r="BK1208" s="135">
        <f>ROUND(I1208*H1208,2)</f>
        <v>32900</v>
      </c>
      <c r="BL1208" s="13" t="s">
        <v>133</v>
      </c>
      <c r="BM1208" s="134" t="s">
        <v>2144</v>
      </c>
    </row>
    <row r="1209" spans="2:65" s="1" customFormat="1" ht="38.4">
      <c r="B1209" s="25"/>
      <c r="D1209" s="136" t="s">
        <v>134</v>
      </c>
      <c r="F1209" s="137" t="s">
        <v>2145</v>
      </c>
      <c r="L1209" s="25"/>
      <c r="M1209" s="138"/>
      <c r="T1209" s="49"/>
      <c r="AT1209" s="13" t="s">
        <v>134</v>
      </c>
      <c r="AU1209" s="13" t="s">
        <v>84</v>
      </c>
    </row>
    <row r="1210" spans="2:65" s="1" customFormat="1" ht="21.75" customHeight="1">
      <c r="B1210" s="25"/>
      <c r="C1210" s="124" t="s">
        <v>1150</v>
      </c>
      <c r="D1210" s="124" t="s">
        <v>128</v>
      </c>
      <c r="E1210" s="125" t="s">
        <v>2146</v>
      </c>
      <c r="F1210" s="126" t="s">
        <v>2147</v>
      </c>
      <c r="G1210" s="127" t="s">
        <v>146</v>
      </c>
      <c r="H1210" s="128">
        <v>1</v>
      </c>
      <c r="I1210" s="129">
        <v>33900</v>
      </c>
      <c r="J1210" s="129">
        <f>ROUND(I1210*H1210,2)</f>
        <v>33900</v>
      </c>
      <c r="K1210" s="126" t="s">
        <v>132</v>
      </c>
      <c r="L1210" s="25"/>
      <c r="M1210" s="130" t="s">
        <v>1</v>
      </c>
      <c r="N1210" s="131" t="s">
        <v>39</v>
      </c>
      <c r="O1210" s="132">
        <v>0</v>
      </c>
      <c r="P1210" s="132">
        <f>O1210*H1210</f>
        <v>0</v>
      </c>
      <c r="Q1210" s="132">
        <v>0</v>
      </c>
      <c r="R1210" s="132">
        <f>Q1210*H1210</f>
        <v>0</v>
      </c>
      <c r="S1210" s="132">
        <v>0</v>
      </c>
      <c r="T1210" s="133">
        <f>S1210*H1210</f>
        <v>0</v>
      </c>
      <c r="AR1210" s="134" t="s">
        <v>133</v>
      </c>
      <c r="AT1210" s="134" t="s">
        <v>128</v>
      </c>
      <c r="AU1210" s="134" t="s">
        <v>84</v>
      </c>
      <c r="AY1210" s="13" t="s">
        <v>125</v>
      </c>
      <c r="BE1210" s="135">
        <f>IF(N1210="základní",J1210,0)</f>
        <v>33900</v>
      </c>
      <c r="BF1210" s="135">
        <f>IF(N1210="snížená",J1210,0)</f>
        <v>0</v>
      </c>
      <c r="BG1210" s="135">
        <f>IF(N1210="zákl. přenesená",J1210,0)</f>
        <v>0</v>
      </c>
      <c r="BH1210" s="135">
        <f>IF(N1210="sníž. přenesená",J1210,0)</f>
        <v>0</v>
      </c>
      <c r="BI1210" s="135">
        <f>IF(N1210="nulová",J1210,0)</f>
        <v>0</v>
      </c>
      <c r="BJ1210" s="13" t="s">
        <v>82</v>
      </c>
      <c r="BK1210" s="135">
        <f>ROUND(I1210*H1210,2)</f>
        <v>33900</v>
      </c>
      <c r="BL1210" s="13" t="s">
        <v>133</v>
      </c>
      <c r="BM1210" s="134" t="s">
        <v>2148</v>
      </c>
    </row>
    <row r="1211" spans="2:65" s="1" customFormat="1" ht="38.4">
      <c r="B1211" s="25"/>
      <c r="D1211" s="136" t="s">
        <v>134</v>
      </c>
      <c r="F1211" s="137" t="s">
        <v>2149</v>
      </c>
      <c r="L1211" s="25"/>
      <c r="M1211" s="138"/>
      <c r="T1211" s="49"/>
      <c r="AT1211" s="13" t="s">
        <v>134</v>
      </c>
      <c r="AU1211" s="13" t="s">
        <v>84</v>
      </c>
    </row>
    <row r="1212" spans="2:65" s="1" customFormat="1" ht="21.75" customHeight="1">
      <c r="B1212" s="25"/>
      <c r="C1212" s="124" t="s">
        <v>2150</v>
      </c>
      <c r="D1212" s="124" t="s">
        <v>128</v>
      </c>
      <c r="E1212" s="125" t="s">
        <v>2151</v>
      </c>
      <c r="F1212" s="126" t="s">
        <v>2152</v>
      </c>
      <c r="G1212" s="127" t="s">
        <v>146</v>
      </c>
      <c r="H1212" s="128">
        <v>1</v>
      </c>
      <c r="I1212" s="129">
        <v>35000</v>
      </c>
      <c r="J1212" s="129">
        <f>ROUND(I1212*H1212,2)</f>
        <v>35000</v>
      </c>
      <c r="K1212" s="126" t="s">
        <v>132</v>
      </c>
      <c r="L1212" s="25"/>
      <c r="M1212" s="130" t="s">
        <v>1</v>
      </c>
      <c r="N1212" s="131" t="s">
        <v>39</v>
      </c>
      <c r="O1212" s="132">
        <v>0</v>
      </c>
      <c r="P1212" s="132">
        <f>O1212*H1212</f>
        <v>0</v>
      </c>
      <c r="Q1212" s="132">
        <v>0</v>
      </c>
      <c r="R1212" s="132">
        <f>Q1212*H1212</f>
        <v>0</v>
      </c>
      <c r="S1212" s="132">
        <v>0</v>
      </c>
      <c r="T1212" s="133">
        <f>S1212*H1212</f>
        <v>0</v>
      </c>
      <c r="AR1212" s="134" t="s">
        <v>133</v>
      </c>
      <c r="AT1212" s="134" t="s">
        <v>128</v>
      </c>
      <c r="AU1212" s="134" t="s">
        <v>84</v>
      </c>
      <c r="AY1212" s="13" t="s">
        <v>125</v>
      </c>
      <c r="BE1212" s="135">
        <f>IF(N1212="základní",J1212,0)</f>
        <v>35000</v>
      </c>
      <c r="BF1212" s="135">
        <f>IF(N1212="snížená",J1212,0)</f>
        <v>0</v>
      </c>
      <c r="BG1212" s="135">
        <f>IF(N1212="zákl. přenesená",J1212,0)</f>
        <v>0</v>
      </c>
      <c r="BH1212" s="135">
        <f>IF(N1212="sníž. přenesená",J1212,0)</f>
        <v>0</v>
      </c>
      <c r="BI1212" s="135">
        <f>IF(N1212="nulová",J1212,0)</f>
        <v>0</v>
      </c>
      <c r="BJ1212" s="13" t="s">
        <v>82</v>
      </c>
      <c r="BK1212" s="135">
        <f>ROUND(I1212*H1212,2)</f>
        <v>35000</v>
      </c>
      <c r="BL1212" s="13" t="s">
        <v>133</v>
      </c>
      <c r="BM1212" s="134" t="s">
        <v>2153</v>
      </c>
    </row>
    <row r="1213" spans="2:65" s="1" customFormat="1" ht="38.4">
      <c r="B1213" s="25"/>
      <c r="D1213" s="136" t="s">
        <v>134</v>
      </c>
      <c r="F1213" s="137" t="s">
        <v>2154</v>
      </c>
      <c r="L1213" s="25"/>
      <c r="M1213" s="138"/>
      <c r="T1213" s="49"/>
      <c r="AT1213" s="13" t="s">
        <v>134</v>
      </c>
      <c r="AU1213" s="13" t="s">
        <v>84</v>
      </c>
    </row>
    <row r="1214" spans="2:65" s="1" customFormat="1" ht="16.5" customHeight="1">
      <c r="B1214" s="25"/>
      <c r="C1214" s="124" t="s">
        <v>1155</v>
      </c>
      <c r="D1214" s="124" t="s">
        <v>128</v>
      </c>
      <c r="E1214" s="125" t="s">
        <v>2155</v>
      </c>
      <c r="F1214" s="126" t="s">
        <v>2156</v>
      </c>
      <c r="G1214" s="127" t="s">
        <v>146</v>
      </c>
      <c r="H1214" s="128">
        <v>10</v>
      </c>
      <c r="I1214" s="129">
        <v>28200</v>
      </c>
      <c r="J1214" s="129">
        <f>ROUND(I1214*H1214,2)</f>
        <v>282000</v>
      </c>
      <c r="K1214" s="126" t="s">
        <v>132</v>
      </c>
      <c r="L1214" s="25"/>
      <c r="M1214" s="130" t="s">
        <v>1</v>
      </c>
      <c r="N1214" s="131" t="s">
        <v>39</v>
      </c>
      <c r="O1214" s="132">
        <v>0</v>
      </c>
      <c r="P1214" s="132">
        <f>O1214*H1214</f>
        <v>0</v>
      </c>
      <c r="Q1214" s="132">
        <v>0</v>
      </c>
      <c r="R1214" s="132">
        <f>Q1214*H1214</f>
        <v>0</v>
      </c>
      <c r="S1214" s="132">
        <v>0</v>
      </c>
      <c r="T1214" s="133">
        <f>S1214*H1214</f>
        <v>0</v>
      </c>
      <c r="AR1214" s="134" t="s">
        <v>133</v>
      </c>
      <c r="AT1214" s="134" t="s">
        <v>128</v>
      </c>
      <c r="AU1214" s="134" t="s">
        <v>84</v>
      </c>
      <c r="AY1214" s="13" t="s">
        <v>125</v>
      </c>
      <c r="BE1214" s="135">
        <f>IF(N1214="základní",J1214,0)</f>
        <v>282000</v>
      </c>
      <c r="BF1214" s="135">
        <f>IF(N1214="snížená",J1214,0)</f>
        <v>0</v>
      </c>
      <c r="BG1214" s="135">
        <f>IF(N1214="zákl. přenesená",J1214,0)</f>
        <v>0</v>
      </c>
      <c r="BH1214" s="135">
        <f>IF(N1214="sníž. přenesená",J1214,0)</f>
        <v>0</v>
      </c>
      <c r="BI1214" s="135">
        <f>IF(N1214="nulová",J1214,0)</f>
        <v>0</v>
      </c>
      <c r="BJ1214" s="13" t="s">
        <v>82</v>
      </c>
      <c r="BK1214" s="135">
        <f>ROUND(I1214*H1214,2)</f>
        <v>282000</v>
      </c>
      <c r="BL1214" s="13" t="s">
        <v>133</v>
      </c>
      <c r="BM1214" s="134" t="s">
        <v>2157</v>
      </c>
    </row>
    <row r="1215" spans="2:65" s="1" customFormat="1" ht="38.4">
      <c r="B1215" s="25"/>
      <c r="D1215" s="136" t="s">
        <v>134</v>
      </c>
      <c r="F1215" s="137" t="s">
        <v>2158</v>
      </c>
      <c r="L1215" s="25"/>
      <c r="M1215" s="138"/>
      <c r="T1215" s="49"/>
      <c r="AT1215" s="13" t="s">
        <v>134</v>
      </c>
      <c r="AU1215" s="13" t="s">
        <v>84</v>
      </c>
    </row>
    <row r="1216" spans="2:65" s="1" customFormat="1" ht="16.5" customHeight="1">
      <c r="B1216" s="25"/>
      <c r="C1216" s="124" t="s">
        <v>2159</v>
      </c>
      <c r="D1216" s="124" t="s">
        <v>128</v>
      </c>
      <c r="E1216" s="125" t="s">
        <v>2160</v>
      </c>
      <c r="F1216" s="126" t="s">
        <v>2161</v>
      </c>
      <c r="G1216" s="127" t="s">
        <v>146</v>
      </c>
      <c r="H1216" s="128">
        <v>10</v>
      </c>
      <c r="I1216" s="129">
        <v>29700</v>
      </c>
      <c r="J1216" s="129">
        <f>ROUND(I1216*H1216,2)</f>
        <v>297000</v>
      </c>
      <c r="K1216" s="126" t="s">
        <v>132</v>
      </c>
      <c r="L1216" s="25"/>
      <c r="M1216" s="130" t="s">
        <v>1</v>
      </c>
      <c r="N1216" s="131" t="s">
        <v>39</v>
      </c>
      <c r="O1216" s="132">
        <v>0</v>
      </c>
      <c r="P1216" s="132">
        <f>O1216*H1216</f>
        <v>0</v>
      </c>
      <c r="Q1216" s="132">
        <v>0</v>
      </c>
      <c r="R1216" s="132">
        <f>Q1216*H1216</f>
        <v>0</v>
      </c>
      <c r="S1216" s="132">
        <v>0</v>
      </c>
      <c r="T1216" s="133">
        <f>S1216*H1216</f>
        <v>0</v>
      </c>
      <c r="AR1216" s="134" t="s">
        <v>133</v>
      </c>
      <c r="AT1216" s="134" t="s">
        <v>128</v>
      </c>
      <c r="AU1216" s="134" t="s">
        <v>84</v>
      </c>
      <c r="AY1216" s="13" t="s">
        <v>125</v>
      </c>
      <c r="BE1216" s="135">
        <f>IF(N1216="základní",J1216,0)</f>
        <v>297000</v>
      </c>
      <c r="BF1216" s="135">
        <f>IF(N1216="snížená",J1216,0)</f>
        <v>0</v>
      </c>
      <c r="BG1216" s="135">
        <f>IF(N1216="zákl. přenesená",J1216,0)</f>
        <v>0</v>
      </c>
      <c r="BH1216" s="135">
        <f>IF(N1216="sníž. přenesená",J1216,0)</f>
        <v>0</v>
      </c>
      <c r="BI1216" s="135">
        <f>IF(N1216="nulová",J1216,0)</f>
        <v>0</v>
      </c>
      <c r="BJ1216" s="13" t="s">
        <v>82</v>
      </c>
      <c r="BK1216" s="135">
        <f>ROUND(I1216*H1216,2)</f>
        <v>297000</v>
      </c>
      <c r="BL1216" s="13" t="s">
        <v>133</v>
      </c>
      <c r="BM1216" s="134" t="s">
        <v>2162</v>
      </c>
    </row>
    <row r="1217" spans="2:65" s="1" customFormat="1" ht="38.4">
      <c r="B1217" s="25"/>
      <c r="D1217" s="136" t="s">
        <v>134</v>
      </c>
      <c r="F1217" s="137" t="s">
        <v>2163</v>
      </c>
      <c r="L1217" s="25"/>
      <c r="M1217" s="138"/>
      <c r="T1217" s="49"/>
      <c r="AT1217" s="13" t="s">
        <v>134</v>
      </c>
      <c r="AU1217" s="13" t="s">
        <v>84</v>
      </c>
    </row>
    <row r="1218" spans="2:65" s="1" customFormat="1" ht="16.5" customHeight="1">
      <c r="B1218" s="25"/>
      <c r="C1218" s="124" t="s">
        <v>1159</v>
      </c>
      <c r="D1218" s="124" t="s">
        <v>128</v>
      </c>
      <c r="E1218" s="125" t="s">
        <v>2164</v>
      </c>
      <c r="F1218" s="126" t="s">
        <v>2165</v>
      </c>
      <c r="G1218" s="127" t="s">
        <v>146</v>
      </c>
      <c r="H1218" s="128">
        <v>10</v>
      </c>
      <c r="I1218" s="129">
        <v>31700</v>
      </c>
      <c r="J1218" s="129">
        <f>ROUND(I1218*H1218,2)</f>
        <v>317000</v>
      </c>
      <c r="K1218" s="126" t="s">
        <v>132</v>
      </c>
      <c r="L1218" s="25"/>
      <c r="M1218" s="130" t="s">
        <v>1</v>
      </c>
      <c r="N1218" s="131" t="s">
        <v>39</v>
      </c>
      <c r="O1218" s="132">
        <v>0</v>
      </c>
      <c r="P1218" s="132">
        <f>O1218*H1218</f>
        <v>0</v>
      </c>
      <c r="Q1218" s="132">
        <v>0</v>
      </c>
      <c r="R1218" s="132">
        <f>Q1218*H1218</f>
        <v>0</v>
      </c>
      <c r="S1218" s="132">
        <v>0</v>
      </c>
      <c r="T1218" s="133">
        <f>S1218*H1218</f>
        <v>0</v>
      </c>
      <c r="AR1218" s="134" t="s">
        <v>133</v>
      </c>
      <c r="AT1218" s="134" t="s">
        <v>128</v>
      </c>
      <c r="AU1218" s="134" t="s">
        <v>84</v>
      </c>
      <c r="AY1218" s="13" t="s">
        <v>125</v>
      </c>
      <c r="BE1218" s="135">
        <f>IF(N1218="základní",J1218,0)</f>
        <v>317000</v>
      </c>
      <c r="BF1218" s="135">
        <f>IF(N1218="snížená",J1218,0)</f>
        <v>0</v>
      </c>
      <c r="BG1218" s="135">
        <f>IF(N1218="zákl. přenesená",J1218,0)</f>
        <v>0</v>
      </c>
      <c r="BH1218" s="135">
        <f>IF(N1218="sníž. přenesená",J1218,0)</f>
        <v>0</v>
      </c>
      <c r="BI1218" s="135">
        <f>IF(N1218="nulová",J1218,0)</f>
        <v>0</v>
      </c>
      <c r="BJ1218" s="13" t="s">
        <v>82</v>
      </c>
      <c r="BK1218" s="135">
        <f>ROUND(I1218*H1218,2)</f>
        <v>317000</v>
      </c>
      <c r="BL1218" s="13" t="s">
        <v>133</v>
      </c>
      <c r="BM1218" s="134" t="s">
        <v>2166</v>
      </c>
    </row>
    <row r="1219" spans="2:65" s="1" customFormat="1" ht="38.4">
      <c r="B1219" s="25"/>
      <c r="D1219" s="136" t="s">
        <v>134</v>
      </c>
      <c r="F1219" s="137" t="s">
        <v>2167</v>
      </c>
      <c r="L1219" s="25"/>
      <c r="M1219" s="138"/>
      <c r="T1219" s="49"/>
      <c r="AT1219" s="13" t="s">
        <v>134</v>
      </c>
      <c r="AU1219" s="13" t="s">
        <v>84</v>
      </c>
    </row>
    <row r="1220" spans="2:65" s="1" customFormat="1" ht="16.5" customHeight="1">
      <c r="B1220" s="25"/>
      <c r="C1220" s="124" t="s">
        <v>2168</v>
      </c>
      <c r="D1220" s="124" t="s">
        <v>128</v>
      </c>
      <c r="E1220" s="125" t="s">
        <v>2169</v>
      </c>
      <c r="F1220" s="126" t="s">
        <v>2170</v>
      </c>
      <c r="G1220" s="127" t="s">
        <v>146</v>
      </c>
      <c r="H1220" s="128">
        <v>2</v>
      </c>
      <c r="I1220" s="129">
        <v>1770</v>
      </c>
      <c r="J1220" s="129">
        <f>ROUND(I1220*H1220,2)</f>
        <v>3540</v>
      </c>
      <c r="K1220" s="126" t="s">
        <v>132</v>
      </c>
      <c r="L1220" s="25"/>
      <c r="M1220" s="130" t="s">
        <v>1</v>
      </c>
      <c r="N1220" s="131" t="s">
        <v>39</v>
      </c>
      <c r="O1220" s="132">
        <v>0</v>
      </c>
      <c r="P1220" s="132">
        <f>O1220*H1220</f>
        <v>0</v>
      </c>
      <c r="Q1220" s="132">
        <v>0</v>
      </c>
      <c r="R1220" s="132">
        <f>Q1220*H1220</f>
        <v>0</v>
      </c>
      <c r="S1220" s="132">
        <v>0</v>
      </c>
      <c r="T1220" s="133">
        <f>S1220*H1220</f>
        <v>0</v>
      </c>
      <c r="AR1220" s="134" t="s">
        <v>133</v>
      </c>
      <c r="AT1220" s="134" t="s">
        <v>128</v>
      </c>
      <c r="AU1220" s="134" t="s">
        <v>84</v>
      </c>
      <c r="AY1220" s="13" t="s">
        <v>125</v>
      </c>
      <c r="BE1220" s="135">
        <f>IF(N1220="základní",J1220,0)</f>
        <v>3540</v>
      </c>
      <c r="BF1220" s="135">
        <f>IF(N1220="snížená",J1220,0)</f>
        <v>0</v>
      </c>
      <c r="BG1220" s="135">
        <f>IF(N1220="zákl. přenesená",J1220,0)</f>
        <v>0</v>
      </c>
      <c r="BH1220" s="135">
        <f>IF(N1220="sníž. přenesená",J1220,0)</f>
        <v>0</v>
      </c>
      <c r="BI1220" s="135">
        <f>IF(N1220="nulová",J1220,0)</f>
        <v>0</v>
      </c>
      <c r="BJ1220" s="13" t="s">
        <v>82</v>
      </c>
      <c r="BK1220" s="135">
        <f>ROUND(I1220*H1220,2)</f>
        <v>3540</v>
      </c>
      <c r="BL1220" s="13" t="s">
        <v>133</v>
      </c>
      <c r="BM1220" s="134" t="s">
        <v>2171</v>
      </c>
    </row>
    <row r="1221" spans="2:65" s="1" customFormat="1" ht="28.8">
      <c r="B1221" s="25"/>
      <c r="D1221" s="136" t="s">
        <v>134</v>
      </c>
      <c r="F1221" s="137" t="s">
        <v>2172</v>
      </c>
      <c r="L1221" s="25"/>
      <c r="M1221" s="138"/>
      <c r="T1221" s="49"/>
      <c r="AT1221" s="13" t="s">
        <v>134</v>
      </c>
      <c r="AU1221" s="13" t="s">
        <v>84</v>
      </c>
    </row>
    <row r="1222" spans="2:65" s="1" customFormat="1" ht="16.5" customHeight="1">
      <c r="B1222" s="25"/>
      <c r="C1222" s="124" t="s">
        <v>1164</v>
      </c>
      <c r="D1222" s="124" t="s">
        <v>128</v>
      </c>
      <c r="E1222" s="125" t="s">
        <v>2173</v>
      </c>
      <c r="F1222" s="126" t="s">
        <v>2174</v>
      </c>
      <c r="G1222" s="127" t="s">
        <v>1946</v>
      </c>
      <c r="H1222" s="128">
        <v>100</v>
      </c>
      <c r="I1222" s="129">
        <v>161</v>
      </c>
      <c r="J1222" s="129">
        <f>ROUND(I1222*H1222,2)</f>
        <v>16100</v>
      </c>
      <c r="K1222" s="126" t="s">
        <v>132</v>
      </c>
      <c r="L1222" s="25"/>
      <c r="M1222" s="130" t="s">
        <v>1</v>
      </c>
      <c r="N1222" s="131" t="s">
        <v>39</v>
      </c>
      <c r="O1222" s="132">
        <v>0</v>
      </c>
      <c r="P1222" s="132">
        <f>O1222*H1222</f>
        <v>0</v>
      </c>
      <c r="Q1222" s="132">
        <v>0</v>
      </c>
      <c r="R1222" s="132">
        <f>Q1222*H1222</f>
        <v>0</v>
      </c>
      <c r="S1222" s="132">
        <v>0</v>
      </c>
      <c r="T1222" s="133">
        <f>S1222*H1222</f>
        <v>0</v>
      </c>
      <c r="AR1222" s="134" t="s">
        <v>133</v>
      </c>
      <c r="AT1222" s="134" t="s">
        <v>128</v>
      </c>
      <c r="AU1222" s="134" t="s">
        <v>84</v>
      </c>
      <c r="AY1222" s="13" t="s">
        <v>125</v>
      </c>
      <c r="BE1222" s="135">
        <f>IF(N1222="základní",J1222,0)</f>
        <v>16100</v>
      </c>
      <c r="BF1222" s="135">
        <f>IF(N1222="snížená",J1222,0)</f>
        <v>0</v>
      </c>
      <c r="BG1222" s="135">
        <f>IF(N1222="zákl. přenesená",J1222,0)</f>
        <v>0</v>
      </c>
      <c r="BH1222" s="135">
        <f>IF(N1222="sníž. přenesená",J1222,0)</f>
        <v>0</v>
      </c>
      <c r="BI1222" s="135">
        <f>IF(N1222="nulová",J1222,0)</f>
        <v>0</v>
      </c>
      <c r="BJ1222" s="13" t="s">
        <v>82</v>
      </c>
      <c r="BK1222" s="135">
        <f>ROUND(I1222*H1222,2)</f>
        <v>16100</v>
      </c>
      <c r="BL1222" s="13" t="s">
        <v>133</v>
      </c>
      <c r="BM1222" s="134" t="s">
        <v>2175</v>
      </c>
    </row>
    <row r="1223" spans="2:65" s="1" customFormat="1" ht="38.4">
      <c r="B1223" s="25"/>
      <c r="D1223" s="136" t="s">
        <v>134</v>
      </c>
      <c r="F1223" s="137" t="s">
        <v>2176</v>
      </c>
      <c r="L1223" s="25"/>
      <c r="M1223" s="138"/>
      <c r="T1223" s="49"/>
      <c r="AT1223" s="13" t="s">
        <v>134</v>
      </c>
      <c r="AU1223" s="13" t="s">
        <v>84</v>
      </c>
    </row>
    <row r="1224" spans="2:65" s="1" customFormat="1" ht="16.5" customHeight="1">
      <c r="B1224" s="25"/>
      <c r="C1224" s="124" t="s">
        <v>2177</v>
      </c>
      <c r="D1224" s="124" t="s">
        <v>128</v>
      </c>
      <c r="E1224" s="125" t="s">
        <v>2178</v>
      </c>
      <c r="F1224" s="126" t="s">
        <v>2179</v>
      </c>
      <c r="G1224" s="127" t="s">
        <v>431</v>
      </c>
      <c r="H1224" s="128">
        <v>1</v>
      </c>
      <c r="I1224" s="129">
        <v>4550</v>
      </c>
      <c r="J1224" s="129">
        <f>ROUND(I1224*H1224,2)</f>
        <v>4550</v>
      </c>
      <c r="K1224" s="126" t="s">
        <v>132</v>
      </c>
      <c r="L1224" s="25"/>
      <c r="M1224" s="130" t="s">
        <v>1</v>
      </c>
      <c r="N1224" s="131" t="s">
        <v>39</v>
      </c>
      <c r="O1224" s="132">
        <v>0</v>
      </c>
      <c r="P1224" s="132">
        <f>O1224*H1224</f>
        <v>0</v>
      </c>
      <c r="Q1224" s="132">
        <v>0</v>
      </c>
      <c r="R1224" s="132">
        <f>Q1224*H1224</f>
        <v>0</v>
      </c>
      <c r="S1224" s="132">
        <v>0</v>
      </c>
      <c r="T1224" s="133">
        <f>S1224*H1224</f>
        <v>0</v>
      </c>
      <c r="AR1224" s="134" t="s">
        <v>133</v>
      </c>
      <c r="AT1224" s="134" t="s">
        <v>128</v>
      </c>
      <c r="AU1224" s="134" t="s">
        <v>84</v>
      </c>
      <c r="AY1224" s="13" t="s">
        <v>125</v>
      </c>
      <c r="BE1224" s="135">
        <f>IF(N1224="základní",J1224,0)</f>
        <v>4550</v>
      </c>
      <c r="BF1224" s="135">
        <f>IF(N1224="snížená",J1224,0)</f>
        <v>0</v>
      </c>
      <c r="BG1224" s="135">
        <f>IF(N1224="zákl. přenesená",J1224,0)</f>
        <v>0</v>
      </c>
      <c r="BH1224" s="135">
        <f>IF(N1224="sníž. přenesená",J1224,0)</f>
        <v>0</v>
      </c>
      <c r="BI1224" s="135">
        <f>IF(N1224="nulová",J1224,0)</f>
        <v>0</v>
      </c>
      <c r="BJ1224" s="13" t="s">
        <v>82</v>
      </c>
      <c r="BK1224" s="135">
        <f>ROUND(I1224*H1224,2)</f>
        <v>4550</v>
      </c>
      <c r="BL1224" s="13" t="s">
        <v>133</v>
      </c>
      <c r="BM1224" s="134" t="s">
        <v>2180</v>
      </c>
    </row>
    <row r="1225" spans="2:65" s="1" customFormat="1" ht="28.8">
      <c r="B1225" s="25"/>
      <c r="D1225" s="136" t="s">
        <v>134</v>
      </c>
      <c r="F1225" s="137" t="s">
        <v>2181</v>
      </c>
      <c r="L1225" s="25"/>
      <c r="M1225" s="138"/>
      <c r="T1225" s="49"/>
      <c r="AT1225" s="13" t="s">
        <v>134</v>
      </c>
      <c r="AU1225" s="13" t="s">
        <v>84</v>
      </c>
    </row>
    <row r="1226" spans="2:65" s="1" customFormat="1" ht="16.5" customHeight="1">
      <c r="B1226" s="25"/>
      <c r="C1226" s="124" t="s">
        <v>1168</v>
      </c>
      <c r="D1226" s="124" t="s">
        <v>128</v>
      </c>
      <c r="E1226" s="125" t="s">
        <v>2182</v>
      </c>
      <c r="F1226" s="126" t="s">
        <v>2183</v>
      </c>
      <c r="G1226" s="127" t="s">
        <v>431</v>
      </c>
      <c r="H1226" s="128">
        <v>1</v>
      </c>
      <c r="I1226" s="129">
        <v>5010</v>
      </c>
      <c r="J1226" s="129">
        <f>ROUND(I1226*H1226,2)</f>
        <v>5010</v>
      </c>
      <c r="K1226" s="126" t="s">
        <v>132</v>
      </c>
      <c r="L1226" s="25"/>
      <c r="M1226" s="130" t="s">
        <v>1</v>
      </c>
      <c r="N1226" s="131" t="s">
        <v>39</v>
      </c>
      <c r="O1226" s="132">
        <v>0</v>
      </c>
      <c r="P1226" s="132">
        <f>O1226*H1226</f>
        <v>0</v>
      </c>
      <c r="Q1226" s="132">
        <v>0</v>
      </c>
      <c r="R1226" s="132">
        <f>Q1226*H1226</f>
        <v>0</v>
      </c>
      <c r="S1226" s="132">
        <v>0</v>
      </c>
      <c r="T1226" s="133">
        <f>S1226*H1226</f>
        <v>0</v>
      </c>
      <c r="AR1226" s="134" t="s">
        <v>133</v>
      </c>
      <c r="AT1226" s="134" t="s">
        <v>128</v>
      </c>
      <c r="AU1226" s="134" t="s">
        <v>84</v>
      </c>
      <c r="AY1226" s="13" t="s">
        <v>125</v>
      </c>
      <c r="BE1226" s="135">
        <f>IF(N1226="základní",J1226,0)</f>
        <v>5010</v>
      </c>
      <c r="BF1226" s="135">
        <f>IF(N1226="snížená",J1226,0)</f>
        <v>0</v>
      </c>
      <c r="BG1226" s="135">
        <f>IF(N1226="zákl. přenesená",J1226,0)</f>
        <v>0</v>
      </c>
      <c r="BH1226" s="135">
        <f>IF(N1226="sníž. přenesená",J1226,0)</f>
        <v>0</v>
      </c>
      <c r="BI1226" s="135">
        <f>IF(N1226="nulová",J1226,0)</f>
        <v>0</v>
      </c>
      <c r="BJ1226" s="13" t="s">
        <v>82</v>
      </c>
      <c r="BK1226" s="135">
        <f>ROUND(I1226*H1226,2)</f>
        <v>5010</v>
      </c>
      <c r="BL1226" s="13" t="s">
        <v>133</v>
      </c>
      <c r="BM1226" s="134" t="s">
        <v>2184</v>
      </c>
    </row>
    <row r="1227" spans="2:65" s="1" customFormat="1" ht="28.8">
      <c r="B1227" s="25"/>
      <c r="D1227" s="136" t="s">
        <v>134</v>
      </c>
      <c r="F1227" s="137" t="s">
        <v>2185</v>
      </c>
      <c r="L1227" s="25"/>
      <c r="M1227" s="138"/>
      <c r="T1227" s="49"/>
      <c r="AT1227" s="13" t="s">
        <v>134</v>
      </c>
      <c r="AU1227" s="13" t="s">
        <v>84</v>
      </c>
    </row>
    <row r="1228" spans="2:65" s="1" customFormat="1" ht="16.5" customHeight="1">
      <c r="B1228" s="25"/>
      <c r="C1228" s="124" t="s">
        <v>2186</v>
      </c>
      <c r="D1228" s="124" t="s">
        <v>128</v>
      </c>
      <c r="E1228" s="125" t="s">
        <v>2187</v>
      </c>
      <c r="F1228" s="126" t="s">
        <v>2188</v>
      </c>
      <c r="G1228" s="127" t="s">
        <v>431</v>
      </c>
      <c r="H1228" s="128">
        <v>1</v>
      </c>
      <c r="I1228" s="129">
        <v>5460</v>
      </c>
      <c r="J1228" s="129">
        <f>ROUND(I1228*H1228,2)</f>
        <v>5460</v>
      </c>
      <c r="K1228" s="126" t="s">
        <v>132</v>
      </c>
      <c r="L1228" s="25"/>
      <c r="M1228" s="130" t="s">
        <v>1</v>
      </c>
      <c r="N1228" s="131" t="s">
        <v>39</v>
      </c>
      <c r="O1228" s="132">
        <v>0</v>
      </c>
      <c r="P1228" s="132">
        <f>O1228*H1228</f>
        <v>0</v>
      </c>
      <c r="Q1228" s="132">
        <v>0</v>
      </c>
      <c r="R1228" s="132">
        <f>Q1228*H1228</f>
        <v>0</v>
      </c>
      <c r="S1228" s="132">
        <v>0</v>
      </c>
      <c r="T1228" s="133">
        <f>S1228*H1228</f>
        <v>0</v>
      </c>
      <c r="AR1228" s="134" t="s">
        <v>133</v>
      </c>
      <c r="AT1228" s="134" t="s">
        <v>128</v>
      </c>
      <c r="AU1228" s="134" t="s">
        <v>84</v>
      </c>
      <c r="AY1228" s="13" t="s">
        <v>125</v>
      </c>
      <c r="BE1228" s="135">
        <f>IF(N1228="základní",J1228,0)</f>
        <v>5460</v>
      </c>
      <c r="BF1228" s="135">
        <f>IF(N1228="snížená",J1228,0)</f>
        <v>0</v>
      </c>
      <c r="BG1228" s="135">
        <f>IF(N1228="zákl. přenesená",J1228,0)</f>
        <v>0</v>
      </c>
      <c r="BH1228" s="135">
        <f>IF(N1228="sníž. přenesená",J1228,0)</f>
        <v>0</v>
      </c>
      <c r="BI1228" s="135">
        <f>IF(N1228="nulová",J1228,0)</f>
        <v>0</v>
      </c>
      <c r="BJ1228" s="13" t="s">
        <v>82</v>
      </c>
      <c r="BK1228" s="135">
        <f>ROUND(I1228*H1228,2)</f>
        <v>5460</v>
      </c>
      <c r="BL1228" s="13" t="s">
        <v>133</v>
      </c>
      <c r="BM1228" s="134" t="s">
        <v>2189</v>
      </c>
    </row>
    <row r="1229" spans="2:65" s="1" customFormat="1" ht="28.8">
      <c r="B1229" s="25"/>
      <c r="D1229" s="136" t="s">
        <v>134</v>
      </c>
      <c r="F1229" s="137" t="s">
        <v>2190</v>
      </c>
      <c r="L1229" s="25"/>
      <c r="M1229" s="138"/>
      <c r="T1229" s="49"/>
      <c r="AT1229" s="13" t="s">
        <v>134</v>
      </c>
      <c r="AU1229" s="13" t="s">
        <v>84</v>
      </c>
    </row>
    <row r="1230" spans="2:65" s="1" customFormat="1" ht="16.5" customHeight="1">
      <c r="B1230" s="25"/>
      <c r="C1230" s="124" t="s">
        <v>1173</v>
      </c>
      <c r="D1230" s="124" t="s">
        <v>128</v>
      </c>
      <c r="E1230" s="125" t="s">
        <v>2191</v>
      </c>
      <c r="F1230" s="126" t="s">
        <v>2192</v>
      </c>
      <c r="G1230" s="127" t="s">
        <v>431</v>
      </c>
      <c r="H1230" s="128">
        <v>1</v>
      </c>
      <c r="I1230" s="129">
        <v>5100</v>
      </c>
      <c r="J1230" s="129">
        <f>ROUND(I1230*H1230,2)</f>
        <v>5100</v>
      </c>
      <c r="K1230" s="126" t="s">
        <v>132</v>
      </c>
      <c r="L1230" s="25"/>
      <c r="M1230" s="130" t="s">
        <v>1</v>
      </c>
      <c r="N1230" s="131" t="s">
        <v>39</v>
      </c>
      <c r="O1230" s="132">
        <v>0</v>
      </c>
      <c r="P1230" s="132">
        <f>O1230*H1230</f>
        <v>0</v>
      </c>
      <c r="Q1230" s="132">
        <v>0</v>
      </c>
      <c r="R1230" s="132">
        <f>Q1230*H1230</f>
        <v>0</v>
      </c>
      <c r="S1230" s="132">
        <v>0</v>
      </c>
      <c r="T1230" s="133">
        <f>S1230*H1230</f>
        <v>0</v>
      </c>
      <c r="AR1230" s="134" t="s">
        <v>133</v>
      </c>
      <c r="AT1230" s="134" t="s">
        <v>128</v>
      </c>
      <c r="AU1230" s="134" t="s">
        <v>84</v>
      </c>
      <c r="AY1230" s="13" t="s">
        <v>125</v>
      </c>
      <c r="BE1230" s="135">
        <f>IF(N1230="základní",J1230,0)</f>
        <v>5100</v>
      </c>
      <c r="BF1230" s="135">
        <f>IF(N1230="snížená",J1230,0)</f>
        <v>0</v>
      </c>
      <c r="BG1230" s="135">
        <f>IF(N1230="zákl. přenesená",J1230,0)</f>
        <v>0</v>
      </c>
      <c r="BH1230" s="135">
        <f>IF(N1230="sníž. přenesená",J1230,0)</f>
        <v>0</v>
      </c>
      <c r="BI1230" s="135">
        <f>IF(N1230="nulová",J1230,0)</f>
        <v>0</v>
      </c>
      <c r="BJ1230" s="13" t="s">
        <v>82</v>
      </c>
      <c r="BK1230" s="135">
        <f>ROUND(I1230*H1230,2)</f>
        <v>5100</v>
      </c>
      <c r="BL1230" s="13" t="s">
        <v>133</v>
      </c>
      <c r="BM1230" s="134" t="s">
        <v>2193</v>
      </c>
    </row>
    <row r="1231" spans="2:65" s="1" customFormat="1" ht="28.8">
      <c r="B1231" s="25"/>
      <c r="D1231" s="136" t="s">
        <v>134</v>
      </c>
      <c r="F1231" s="137" t="s">
        <v>2194</v>
      </c>
      <c r="L1231" s="25"/>
      <c r="M1231" s="138"/>
      <c r="T1231" s="49"/>
      <c r="AT1231" s="13" t="s">
        <v>134</v>
      </c>
      <c r="AU1231" s="13" t="s">
        <v>84</v>
      </c>
    </row>
    <row r="1232" spans="2:65" s="1" customFormat="1" ht="16.5" customHeight="1">
      <c r="B1232" s="25"/>
      <c r="C1232" s="124" t="s">
        <v>2195</v>
      </c>
      <c r="D1232" s="124" t="s">
        <v>128</v>
      </c>
      <c r="E1232" s="125" t="s">
        <v>2196</v>
      </c>
      <c r="F1232" s="126" t="s">
        <v>2197</v>
      </c>
      <c r="G1232" s="127" t="s">
        <v>431</v>
      </c>
      <c r="H1232" s="128">
        <v>1</v>
      </c>
      <c r="I1232" s="129">
        <v>5550</v>
      </c>
      <c r="J1232" s="129">
        <f>ROUND(I1232*H1232,2)</f>
        <v>5550</v>
      </c>
      <c r="K1232" s="126" t="s">
        <v>132</v>
      </c>
      <c r="L1232" s="25"/>
      <c r="M1232" s="130" t="s">
        <v>1</v>
      </c>
      <c r="N1232" s="131" t="s">
        <v>39</v>
      </c>
      <c r="O1232" s="132">
        <v>0</v>
      </c>
      <c r="P1232" s="132">
        <f>O1232*H1232</f>
        <v>0</v>
      </c>
      <c r="Q1232" s="132">
        <v>0</v>
      </c>
      <c r="R1232" s="132">
        <f>Q1232*H1232</f>
        <v>0</v>
      </c>
      <c r="S1232" s="132">
        <v>0</v>
      </c>
      <c r="T1232" s="133">
        <f>S1232*H1232</f>
        <v>0</v>
      </c>
      <c r="AR1232" s="134" t="s">
        <v>133</v>
      </c>
      <c r="AT1232" s="134" t="s">
        <v>128</v>
      </c>
      <c r="AU1232" s="134" t="s">
        <v>84</v>
      </c>
      <c r="AY1232" s="13" t="s">
        <v>125</v>
      </c>
      <c r="BE1232" s="135">
        <f>IF(N1232="základní",J1232,0)</f>
        <v>5550</v>
      </c>
      <c r="BF1232" s="135">
        <f>IF(N1232="snížená",J1232,0)</f>
        <v>0</v>
      </c>
      <c r="BG1232" s="135">
        <f>IF(N1232="zákl. přenesená",J1232,0)</f>
        <v>0</v>
      </c>
      <c r="BH1232" s="135">
        <f>IF(N1232="sníž. přenesená",J1232,0)</f>
        <v>0</v>
      </c>
      <c r="BI1232" s="135">
        <f>IF(N1232="nulová",J1232,0)</f>
        <v>0</v>
      </c>
      <c r="BJ1232" s="13" t="s">
        <v>82</v>
      </c>
      <c r="BK1232" s="135">
        <f>ROUND(I1232*H1232,2)</f>
        <v>5550</v>
      </c>
      <c r="BL1232" s="13" t="s">
        <v>133</v>
      </c>
      <c r="BM1232" s="134" t="s">
        <v>2198</v>
      </c>
    </row>
    <row r="1233" spans="2:65" s="1" customFormat="1" ht="28.8">
      <c r="B1233" s="25"/>
      <c r="D1233" s="136" t="s">
        <v>134</v>
      </c>
      <c r="F1233" s="137" t="s">
        <v>2199</v>
      </c>
      <c r="L1233" s="25"/>
      <c r="M1233" s="138"/>
      <c r="T1233" s="49"/>
      <c r="AT1233" s="13" t="s">
        <v>134</v>
      </c>
      <c r="AU1233" s="13" t="s">
        <v>84</v>
      </c>
    </row>
    <row r="1234" spans="2:65" s="1" customFormat="1" ht="16.5" customHeight="1">
      <c r="B1234" s="25"/>
      <c r="C1234" s="124" t="s">
        <v>1177</v>
      </c>
      <c r="D1234" s="124" t="s">
        <v>128</v>
      </c>
      <c r="E1234" s="125" t="s">
        <v>2200</v>
      </c>
      <c r="F1234" s="126" t="s">
        <v>2201</v>
      </c>
      <c r="G1234" s="127" t="s">
        <v>146</v>
      </c>
      <c r="H1234" s="128">
        <v>2</v>
      </c>
      <c r="I1234" s="129">
        <v>1490</v>
      </c>
      <c r="J1234" s="129">
        <f>ROUND(I1234*H1234,2)</f>
        <v>2980</v>
      </c>
      <c r="K1234" s="126" t="s">
        <v>132</v>
      </c>
      <c r="L1234" s="25"/>
      <c r="M1234" s="130" t="s">
        <v>1</v>
      </c>
      <c r="N1234" s="131" t="s">
        <v>39</v>
      </c>
      <c r="O1234" s="132">
        <v>0</v>
      </c>
      <c r="P1234" s="132">
        <f>O1234*H1234</f>
        <v>0</v>
      </c>
      <c r="Q1234" s="132">
        <v>0</v>
      </c>
      <c r="R1234" s="132">
        <f>Q1234*H1234</f>
        <v>0</v>
      </c>
      <c r="S1234" s="132">
        <v>0</v>
      </c>
      <c r="T1234" s="133">
        <f>S1234*H1234</f>
        <v>0</v>
      </c>
      <c r="AR1234" s="134" t="s">
        <v>133</v>
      </c>
      <c r="AT1234" s="134" t="s">
        <v>128</v>
      </c>
      <c r="AU1234" s="134" t="s">
        <v>84</v>
      </c>
      <c r="AY1234" s="13" t="s">
        <v>125</v>
      </c>
      <c r="BE1234" s="135">
        <f>IF(N1234="základní",J1234,0)</f>
        <v>2980</v>
      </c>
      <c r="BF1234" s="135">
        <f>IF(N1234="snížená",J1234,0)</f>
        <v>0</v>
      </c>
      <c r="BG1234" s="135">
        <f>IF(N1234="zákl. přenesená",J1234,0)</f>
        <v>0</v>
      </c>
      <c r="BH1234" s="135">
        <f>IF(N1234="sníž. přenesená",J1234,0)</f>
        <v>0</v>
      </c>
      <c r="BI1234" s="135">
        <f>IF(N1234="nulová",J1234,0)</f>
        <v>0</v>
      </c>
      <c r="BJ1234" s="13" t="s">
        <v>82</v>
      </c>
      <c r="BK1234" s="135">
        <f>ROUND(I1234*H1234,2)</f>
        <v>2980</v>
      </c>
      <c r="BL1234" s="13" t="s">
        <v>133</v>
      </c>
      <c r="BM1234" s="134" t="s">
        <v>2202</v>
      </c>
    </row>
    <row r="1235" spans="2:65" s="1" customFormat="1" ht="28.8">
      <c r="B1235" s="25"/>
      <c r="D1235" s="136" t="s">
        <v>134</v>
      </c>
      <c r="F1235" s="137" t="s">
        <v>2203</v>
      </c>
      <c r="L1235" s="25"/>
      <c r="M1235" s="138"/>
      <c r="T1235" s="49"/>
      <c r="AT1235" s="13" t="s">
        <v>134</v>
      </c>
      <c r="AU1235" s="13" t="s">
        <v>84</v>
      </c>
    </row>
    <row r="1236" spans="2:65" s="1" customFormat="1" ht="16.5" customHeight="1">
      <c r="B1236" s="25"/>
      <c r="C1236" s="124" t="s">
        <v>2204</v>
      </c>
      <c r="D1236" s="124" t="s">
        <v>128</v>
      </c>
      <c r="E1236" s="125" t="s">
        <v>2205</v>
      </c>
      <c r="F1236" s="126" t="s">
        <v>2206</v>
      </c>
      <c r="G1236" s="127" t="s">
        <v>146</v>
      </c>
      <c r="H1236" s="128">
        <v>2</v>
      </c>
      <c r="I1236" s="129">
        <v>1240</v>
      </c>
      <c r="J1236" s="129">
        <f>ROUND(I1236*H1236,2)</f>
        <v>2480</v>
      </c>
      <c r="K1236" s="126" t="s">
        <v>132</v>
      </c>
      <c r="L1236" s="25"/>
      <c r="M1236" s="130" t="s">
        <v>1</v>
      </c>
      <c r="N1236" s="131" t="s">
        <v>39</v>
      </c>
      <c r="O1236" s="132">
        <v>0</v>
      </c>
      <c r="P1236" s="132">
        <f>O1236*H1236</f>
        <v>0</v>
      </c>
      <c r="Q1236" s="132">
        <v>0</v>
      </c>
      <c r="R1236" s="132">
        <f>Q1236*H1236</f>
        <v>0</v>
      </c>
      <c r="S1236" s="132">
        <v>0</v>
      </c>
      <c r="T1236" s="133">
        <f>S1236*H1236</f>
        <v>0</v>
      </c>
      <c r="AR1236" s="134" t="s">
        <v>133</v>
      </c>
      <c r="AT1236" s="134" t="s">
        <v>128</v>
      </c>
      <c r="AU1236" s="134" t="s">
        <v>84</v>
      </c>
      <c r="AY1236" s="13" t="s">
        <v>125</v>
      </c>
      <c r="BE1236" s="135">
        <f>IF(N1236="základní",J1236,0)</f>
        <v>2480</v>
      </c>
      <c r="BF1236" s="135">
        <f>IF(N1236="snížená",J1236,0)</f>
        <v>0</v>
      </c>
      <c r="BG1236" s="135">
        <f>IF(N1236="zákl. přenesená",J1236,0)</f>
        <v>0</v>
      </c>
      <c r="BH1236" s="135">
        <f>IF(N1236="sníž. přenesená",J1236,0)</f>
        <v>0</v>
      </c>
      <c r="BI1236" s="135">
        <f>IF(N1236="nulová",J1236,0)</f>
        <v>0</v>
      </c>
      <c r="BJ1236" s="13" t="s">
        <v>82</v>
      </c>
      <c r="BK1236" s="135">
        <f>ROUND(I1236*H1236,2)</f>
        <v>2480</v>
      </c>
      <c r="BL1236" s="13" t="s">
        <v>133</v>
      </c>
      <c r="BM1236" s="134" t="s">
        <v>2207</v>
      </c>
    </row>
    <row r="1237" spans="2:65" s="1" customFormat="1" ht="19.2">
      <c r="B1237" s="25"/>
      <c r="D1237" s="136" t="s">
        <v>134</v>
      </c>
      <c r="F1237" s="137" t="s">
        <v>2208</v>
      </c>
      <c r="L1237" s="25"/>
      <c r="M1237" s="138"/>
      <c r="T1237" s="49"/>
      <c r="AT1237" s="13" t="s">
        <v>134</v>
      </c>
      <c r="AU1237" s="13" t="s">
        <v>84</v>
      </c>
    </row>
    <row r="1238" spans="2:65" s="1" customFormat="1" ht="16.5" customHeight="1">
      <c r="B1238" s="25"/>
      <c r="C1238" s="124" t="s">
        <v>1182</v>
      </c>
      <c r="D1238" s="124" t="s">
        <v>128</v>
      </c>
      <c r="E1238" s="125" t="s">
        <v>2209</v>
      </c>
      <c r="F1238" s="126" t="s">
        <v>2210</v>
      </c>
      <c r="G1238" s="127" t="s">
        <v>431</v>
      </c>
      <c r="H1238" s="128">
        <v>100</v>
      </c>
      <c r="I1238" s="129">
        <v>147</v>
      </c>
      <c r="J1238" s="129">
        <f>ROUND(I1238*H1238,2)</f>
        <v>14700</v>
      </c>
      <c r="K1238" s="126" t="s">
        <v>132</v>
      </c>
      <c r="L1238" s="25"/>
      <c r="M1238" s="130" t="s">
        <v>1</v>
      </c>
      <c r="N1238" s="131" t="s">
        <v>39</v>
      </c>
      <c r="O1238" s="132">
        <v>0</v>
      </c>
      <c r="P1238" s="132">
        <f>O1238*H1238</f>
        <v>0</v>
      </c>
      <c r="Q1238" s="132">
        <v>0</v>
      </c>
      <c r="R1238" s="132">
        <f>Q1238*H1238</f>
        <v>0</v>
      </c>
      <c r="S1238" s="132">
        <v>0</v>
      </c>
      <c r="T1238" s="133">
        <f>S1238*H1238</f>
        <v>0</v>
      </c>
      <c r="AR1238" s="134" t="s">
        <v>133</v>
      </c>
      <c r="AT1238" s="134" t="s">
        <v>128</v>
      </c>
      <c r="AU1238" s="134" t="s">
        <v>84</v>
      </c>
      <c r="AY1238" s="13" t="s">
        <v>125</v>
      </c>
      <c r="BE1238" s="135">
        <f>IF(N1238="základní",J1238,0)</f>
        <v>14700</v>
      </c>
      <c r="BF1238" s="135">
        <f>IF(N1238="snížená",J1238,0)</f>
        <v>0</v>
      </c>
      <c r="BG1238" s="135">
        <f>IF(N1238="zákl. přenesená",J1238,0)</f>
        <v>0</v>
      </c>
      <c r="BH1238" s="135">
        <f>IF(N1238="sníž. přenesená",J1238,0)</f>
        <v>0</v>
      </c>
      <c r="BI1238" s="135">
        <f>IF(N1238="nulová",J1238,0)</f>
        <v>0</v>
      </c>
      <c r="BJ1238" s="13" t="s">
        <v>82</v>
      </c>
      <c r="BK1238" s="135">
        <f>ROUND(I1238*H1238,2)</f>
        <v>14700</v>
      </c>
      <c r="BL1238" s="13" t="s">
        <v>133</v>
      </c>
      <c r="BM1238" s="134" t="s">
        <v>2211</v>
      </c>
    </row>
    <row r="1239" spans="2:65" s="1" customFormat="1" ht="28.8">
      <c r="B1239" s="25"/>
      <c r="D1239" s="136" t="s">
        <v>134</v>
      </c>
      <c r="F1239" s="137" t="s">
        <v>2212</v>
      </c>
      <c r="L1239" s="25"/>
      <c r="M1239" s="138"/>
      <c r="T1239" s="49"/>
      <c r="AT1239" s="13" t="s">
        <v>134</v>
      </c>
      <c r="AU1239" s="13" t="s">
        <v>84</v>
      </c>
    </row>
    <row r="1240" spans="2:65" s="1" customFormat="1" ht="16.5" customHeight="1">
      <c r="B1240" s="25"/>
      <c r="C1240" s="124" t="s">
        <v>2213</v>
      </c>
      <c r="D1240" s="124" t="s">
        <v>128</v>
      </c>
      <c r="E1240" s="125" t="s">
        <v>2214</v>
      </c>
      <c r="F1240" s="126" t="s">
        <v>2215</v>
      </c>
      <c r="G1240" s="127" t="s">
        <v>431</v>
      </c>
      <c r="H1240" s="128">
        <v>100</v>
      </c>
      <c r="I1240" s="129">
        <v>196</v>
      </c>
      <c r="J1240" s="129">
        <f>ROUND(I1240*H1240,2)</f>
        <v>19600</v>
      </c>
      <c r="K1240" s="126" t="s">
        <v>132</v>
      </c>
      <c r="L1240" s="25"/>
      <c r="M1240" s="130" t="s">
        <v>1</v>
      </c>
      <c r="N1240" s="131" t="s">
        <v>39</v>
      </c>
      <c r="O1240" s="132">
        <v>0</v>
      </c>
      <c r="P1240" s="132">
        <f>O1240*H1240</f>
        <v>0</v>
      </c>
      <c r="Q1240" s="132">
        <v>0</v>
      </c>
      <c r="R1240" s="132">
        <f>Q1240*H1240</f>
        <v>0</v>
      </c>
      <c r="S1240" s="132">
        <v>0</v>
      </c>
      <c r="T1240" s="133">
        <f>S1240*H1240</f>
        <v>0</v>
      </c>
      <c r="AR1240" s="134" t="s">
        <v>133</v>
      </c>
      <c r="AT1240" s="134" t="s">
        <v>128</v>
      </c>
      <c r="AU1240" s="134" t="s">
        <v>84</v>
      </c>
      <c r="AY1240" s="13" t="s">
        <v>125</v>
      </c>
      <c r="BE1240" s="135">
        <f>IF(N1240="základní",J1240,0)</f>
        <v>19600</v>
      </c>
      <c r="BF1240" s="135">
        <f>IF(N1240="snížená",J1240,0)</f>
        <v>0</v>
      </c>
      <c r="BG1240" s="135">
        <f>IF(N1240="zákl. přenesená",J1240,0)</f>
        <v>0</v>
      </c>
      <c r="BH1240" s="135">
        <f>IF(N1240="sníž. přenesená",J1240,0)</f>
        <v>0</v>
      </c>
      <c r="BI1240" s="135">
        <f>IF(N1240="nulová",J1240,0)</f>
        <v>0</v>
      </c>
      <c r="BJ1240" s="13" t="s">
        <v>82</v>
      </c>
      <c r="BK1240" s="135">
        <f>ROUND(I1240*H1240,2)</f>
        <v>19600</v>
      </c>
      <c r="BL1240" s="13" t="s">
        <v>133</v>
      </c>
      <c r="BM1240" s="134" t="s">
        <v>2216</v>
      </c>
    </row>
    <row r="1241" spans="2:65" s="1" customFormat="1" ht="28.8">
      <c r="B1241" s="25"/>
      <c r="D1241" s="136" t="s">
        <v>134</v>
      </c>
      <c r="F1241" s="137" t="s">
        <v>2217</v>
      </c>
      <c r="L1241" s="25"/>
      <c r="M1241" s="138"/>
      <c r="T1241" s="49"/>
      <c r="AT1241" s="13" t="s">
        <v>134</v>
      </c>
      <c r="AU1241" s="13" t="s">
        <v>84</v>
      </c>
    </row>
    <row r="1242" spans="2:65" s="1" customFormat="1" ht="16.5" customHeight="1">
      <c r="B1242" s="25"/>
      <c r="C1242" s="124" t="s">
        <v>1186</v>
      </c>
      <c r="D1242" s="124" t="s">
        <v>128</v>
      </c>
      <c r="E1242" s="125" t="s">
        <v>2218</v>
      </c>
      <c r="F1242" s="126" t="s">
        <v>2219</v>
      </c>
      <c r="G1242" s="127" t="s">
        <v>431</v>
      </c>
      <c r="H1242" s="128">
        <v>100</v>
      </c>
      <c r="I1242" s="129">
        <v>97.8</v>
      </c>
      <c r="J1242" s="129">
        <f>ROUND(I1242*H1242,2)</f>
        <v>9780</v>
      </c>
      <c r="K1242" s="126" t="s">
        <v>132</v>
      </c>
      <c r="L1242" s="25"/>
      <c r="M1242" s="130" t="s">
        <v>1</v>
      </c>
      <c r="N1242" s="131" t="s">
        <v>39</v>
      </c>
      <c r="O1242" s="132">
        <v>0</v>
      </c>
      <c r="P1242" s="132">
        <f>O1242*H1242</f>
        <v>0</v>
      </c>
      <c r="Q1242" s="132">
        <v>0</v>
      </c>
      <c r="R1242" s="132">
        <f>Q1242*H1242</f>
        <v>0</v>
      </c>
      <c r="S1242" s="132">
        <v>0</v>
      </c>
      <c r="T1242" s="133">
        <f>S1242*H1242</f>
        <v>0</v>
      </c>
      <c r="AR1242" s="134" t="s">
        <v>133</v>
      </c>
      <c r="AT1242" s="134" t="s">
        <v>128</v>
      </c>
      <c r="AU1242" s="134" t="s">
        <v>84</v>
      </c>
      <c r="AY1242" s="13" t="s">
        <v>125</v>
      </c>
      <c r="BE1242" s="135">
        <f>IF(N1242="základní",J1242,0)</f>
        <v>9780</v>
      </c>
      <c r="BF1242" s="135">
        <f>IF(N1242="snížená",J1242,0)</f>
        <v>0</v>
      </c>
      <c r="BG1242" s="135">
        <f>IF(N1242="zákl. přenesená",J1242,0)</f>
        <v>0</v>
      </c>
      <c r="BH1242" s="135">
        <f>IF(N1242="sníž. přenesená",J1242,0)</f>
        <v>0</v>
      </c>
      <c r="BI1242" s="135">
        <f>IF(N1242="nulová",J1242,0)</f>
        <v>0</v>
      </c>
      <c r="BJ1242" s="13" t="s">
        <v>82</v>
      </c>
      <c r="BK1242" s="135">
        <f>ROUND(I1242*H1242,2)</f>
        <v>9780</v>
      </c>
      <c r="BL1242" s="13" t="s">
        <v>133</v>
      </c>
      <c r="BM1242" s="134" t="s">
        <v>2220</v>
      </c>
    </row>
    <row r="1243" spans="2:65" s="1" customFormat="1" ht="28.8">
      <c r="B1243" s="25"/>
      <c r="D1243" s="136" t="s">
        <v>134</v>
      </c>
      <c r="F1243" s="137" t="s">
        <v>2221</v>
      </c>
      <c r="L1243" s="25"/>
      <c r="M1243" s="138"/>
      <c r="T1243" s="49"/>
      <c r="AT1243" s="13" t="s">
        <v>134</v>
      </c>
      <c r="AU1243" s="13" t="s">
        <v>84</v>
      </c>
    </row>
    <row r="1244" spans="2:65" s="1" customFormat="1" ht="16.5" customHeight="1">
      <c r="B1244" s="25"/>
      <c r="C1244" s="124" t="s">
        <v>2222</v>
      </c>
      <c r="D1244" s="124" t="s">
        <v>128</v>
      </c>
      <c r="E1244" s="125" t="s">
        <v>2223</v>
      </c>
      <c r="F1244" s="126" t="s">
        <v>2224</v>
      </c>
      <c r="G1244" s="127" t="s">
        <v>2225</v>
      </c>
      <c r="H1244" s="128">
        <v>10</v>
      </c>
      <c r="I1244" s="129">
        <v>552</v>
      </c>
      <c r="J1244" s="129">
        <f>ROUND(I1244*H1244,2)</f>
        <v>5520</v>
      </c>
      <c r="K1244" s="126" t="s">
        <v>132</v>
      </c>
      <c r="L1244" s="25"/>
      <c r="M1244" s="130" t="s">
        <v>1</v>
      </c>
      <c r="N1244" s="131" t="s">
        <v>39</v>
      </c>
      <c r="O1244" s="132">
        <v>0</v>
      </c>
      <c r="P1244" s="132">
        <f>O1244*H1244</f>
        <v>0</v>
      </c>
      <c r="Q1244" s="132">
        <v>0</v>
      </c>
      <c r="R1244" s="132">
        <f>Q1244*H1244</f>
        <v>0</v>
      </c>
      <c r="S1244" s="132">
        <v>0</v>
      </c>
      <c r="T1244" s="133">
        <f>S1244*H1244</f>
        <v>0</v>
      </c>
      <c r="AR1244" s="134" t="s">
        <v>133</v>
      </c>
      <c r="AT1244" s="134" t="s">
        <v>128</v>
      </c>
      <c r="AU1244" s="134" t="s">
        <v>84</v>
      </c>
      <c r="AY1244" s="13" t="s">
        <v>125</v>
      </c>
      <c r="BE1244" s="135">
        <f>IF(N1244="základní",J1244,0)</f>
        <v>5520</v>
      </c>
      <c r="BF1244" s="135">
        <f>IF(N1244="snížená",J1244,0)</f>
        <v>0</v>
      </c>
      <c r="BG1244" s="135">
        <f>IF(N1244="zákl. přenesená",J1244,0)</f>
        <v>0</v>
      </c>
      <c r="BH1244" s="135">
        <f>IF(N1244="sníž. přenesená",J1244,0)</f>
        <v>0</v>
      </c>
      <c r="BI1244" s="135">
        <f>IF(N1244="nulová",J1244,0)</f>
        <v>0</v>
      </c>
      <c r="BJ1244" s="13" t="s">
        <v>82</v>
      </c>
      <c r="BK1244" s="135">
        <f>ROUND(I1244*H1244,2)</f>
        <v>5520</v>
      </c>
      <c r="BL1244" s="13" t="s">
        <v>133</v>
      </c>
      <c r="BM1244" s="134" t="s">
        <v>2226</v>
      </c>
    </row>
    <row r="1245" spans="2:65" s="1" customFormat="1" ht="19.2">
      <c r="B1245" s="25"/>
      <c r="D1245" s="136" t="s">
        <v>134</v>
      </c>
      <c r="F1245" s="137" t="s">
        <v>2227</v>
      </c>
      <c r="L1245" s="25"/>
      <c r="M1245" s="138"/>
      <c r="T1245" s="49"/>
      <c r="AT1245" s="13" t="s">
        <v>134</v>
      </c>
      <c r="AU1245" s="13" t="s">
        <v>84</v>
      </c>
    </row>
    <row r="1246" spans="2:65" s="1" customFormat="1" ht="16.5" customHeight="1">
      <c r="B1246" s="25"/>
      <c r="C1246" s="124" t="s">
        <v>1191</v>
      </c>
      <c r="D1246" s="124" t="s">
        <v>128</v>
      </c>
      <c r="E1246" s="125" t="s">
        <v>2228</v>
      </c>
      <c r="F1246" s="126" t="s">
        <v>2229</v>
      </c>
      <c r="G1246" s="127" t="s">
        <v>2225</v>
      </c>
      <c r="H1246" s="128">
        <v>10</v>
      </c>
      <c r="I1246" s="129">
        <v>730</v>
      </c>
      <c r="J1246" s="129">
        <f>ROUND(I1246*H1246,2)</f>
        <v>7300</v>
      </c>
      <c r="K1246" s="126" t="s">
        <v>132</v>
      </c>
      <c r="L1246" s="25"/>
      <c r="M1246" s="130" t="s">
        <v>1</v>
      </c>
      <c r="N1246" s="131" t="s">
        <v>39</v>
      </c>
      <c r="O1246" s="132">
        <v>0</v>
      </c>
      <c r="P1246" s="132">
        <f>O1246*H1246</f>
        <v>0</v>
      </c>
      <c r="Q1246" s="132">
        <v>0</v>
      </c>
      <c r="R1246" s="132">
        <f>Q1246*H1246</f>
        <v>0</v>
      </c>
      <c r="S1246" s="132">
        <v>0</v>
      </c>
      <c r="T1246" s="133">
        <f>S1246*H1246</f>
        <v>0</v>
      </c>
      <c r="AR1246" s="134" t="s">
        <v>133</v>
      </c>
      <c r="AT1246" s="134" t="s">
        <v>128</v>
      </c>
      <c r="AU1246" s="134" t="s">
        <v>84</v>
      </c>
      <c r="AY1246" s="13" t="s">
        <v>125</v>
      </c>
      <c r="BE1246" s="135">
        <f>IF(N1246="základní",J1246,0)</f>
        <v>7300</v>
      </c>
      <c r="BF1246" s="135">
        <f>IF(N1246="snížená",J1246,0)</f>
        <v>0</v>
      </c>
      <c r="BG1246" s="135">
        <f>IF(N1246="zákl. přenesená",J1246,0)</f>
        <v>0</v>
      </c>
      <c r="BH1246" s="135">
        <f>IF(N1246="sníž. přenesená",J1246,0)</f>
        <v>0</v>
      </c>
      <c r="BI1246" s="135">
        <f>IF(N1246="nulová",J1246,0)</f>
        <v>0</v>
      </c>
      <c r="BJ1246" s="13" t="s">
        <v>82</v>
      </c>
      <c r="BK1246" s="135">
        <f>ROUND(I1246*H1246,2)</f>
        <v>7300</v>
      </c>
      <c r="BL1246" s="13" t="s">
        <v>133</v>
      </c>
      <c r="BM1246" s="134" t="s">
        <v>2230</v>
      </c>
    </row>
    <row r="1247" spans="2:65" s="1" customFormat="1" ht="19.2">
      <c r="B1247" s="25"/>
      <c r="D1247" s="136" t="s">
        <v>134</v>
      </c>
      <c r="F1247" s="137" t="s">
        <v>2231</v>
      </c>
      <c r="L1247" s="25"/>
      <c r="M1247" s="138"/>
      <c r="T1247" s="49"/>
      <c r="AT1247" s="13" t="s">
        <v>134</v>
      </c>
      <c r="AU1247" s="13" t="s">
        <v>84</v>
      </c>
    </row>
    <row r="1248" spans="2:65" s="1" customFormat="1" ht="16.5" customHeight="1">
      <c r="B1248" s="25"/>
      <c r="C1248" s="124" t="s">
        <v>2232</v>
      </c>
      <c r="D1248" s="124" t="s">
        <v>128</v>
      </c>
      <c r="E1248" s="125" t="s">
        <v>2233</v>
      </c>
      <c r="F1248" s="126" t="s">
        <v>2234</v>
      </c>
      <c r="G1248" s="127" t="s">
        <v>2225</v>
      </c>
      <c r="H1248" s="128">
        <v>10</v>
      </c>
      <c r="I1248" s="129">
        <v>1820</v>
      </c>
      <c r="J1248" s="129">
        <f>ROUND(I1248*H1248,2)</f>
        <v>18200</v>
      </c>
      <c r="K1248" s="126" t="s">
        <v>132</v>
      </c>
      <c r="L1248" s="25"/>
      <c r="M1248" s="130" t="s">
        <v>1</v>
      </c>
      <c r="N1248" s="131" t="s">
        <v>39</v>
      </c>
      <c r="O1248" s="132">
        <v>0</v>
      </c>
      <c r="P1248" s="132">
        <f>O1248*H1248</f>
        <v>0</v>
      </c>
      <c r="Q1248" s="132">
        <v>0</v>
      </c>
      <c r="R1248" s="132">
        <f>Q1248*H1248</f>
        <v>0</v>
      </c>
      <c r="S1248" s="132">
        <v>0</v>
      </c>
      <c r="T1248" s="133">
        <f>S1248*H1248</f>
        <v>0</v>
      </c>
      <c r="AR1248" s="134" t="s">
        <v>133</v>
      </c>
      <c r="AT1248" s="134" t="s">
        <v>128</v>
      </c>
      <c r="AU1248" s="134" t="s">
        <v>84</v>
      </c>
      <c r="AY1248" s="13" t="s">
        <v>125</v>
      </c>
      <c r="BE1248" s="135">
        <f>IF(N1248="základní",J1248,0)</f>
        <v>18200</v>
      </c>
      <c r="BF1248" s="135">
        <f>IF(N1248="snížená",J1248,0)</f>
        <v>0</v>
      </c>
      <c r="BG1248" s="135">
        <f>IF(N1248="zákl. přenesená",J1248,0)</f>
        <v>0</v>
      </c>
      <c r="BH1248" s="135">
        <f>IF(N1248="sníž. přenesená",J1248,0)</f>
        <v>0</v>
      </c>
      <c r="BI1248" s="135">
        <f>IF(N1248="nulová",J1248,0)</f>
        <v>0</v>
      </c>
      <c r="BJ1248" s="13" t="s">
        <v>82</v>
      </c>
      <c r="BK1248" s="135">
        <f>ROUND(I1248*H1248,2)</f>
        <v>18200</v>
      </c>
      <c r="BL1248" s="13" t="s">
        <v>133</v>
      </c>
      <c r="BM1248" s="134" t="s">
        <v>2235</v>
      </c>
    </row>
    <row r="1249" spans="2:65" s="1" customFormat="1" ht="19.2">
      <c r="B1249" s="25"/>
      <c r="D1249" s="136" t="s">
        <v>134</v>
      </c>
      <c r="F1249" s="137" t="s">
        <v>2236</v>
      </c>
      <c r="L1249" s="25"/>
      <c r="M1249" s="138"/>
      <c r="T1249" s="49"/>
      <c r="AT1249" s="13" t="s">
        <v>134</v>
      </c>
      <c r="AU1249" s="13" t="s">
        <v>84</v>
      </c>
    </row>
    <row r="1250" spans="2:65" s="1" customFormat="1" ht="16.5" customHeight="1">
      <c r="B1250" s="25"/>
      <c r="C1250" s="124" t="s">
        <v>1195</v>
      </c>
      <c r="D1250" s="124" t="s">
        <v>128</v>
      </c>
      <c r="E1250" s="125" t="s">
        <v>2237</v>
      </c>
      <c r="F1250" s="126" t="s">
        <v>2238</v>
      </c>
      <c r="G1250" s="127" t="s">
        <v>146</v>
      </c>
      <c r="H1250" s="128">
        <v>150</v>
      </c>
      <c r="I1250" s="129">
        <v>475</v>
      </c>
      <c r="J1250" s="129">
        <f>ROUND(I1250*H1250,2)</f>
        <v>71250</v>
      </c>
      <c r="K1250" s="126" t="s">
        <v>132</v>
      </c>
      <c r="L1250" s="25"/>
      <c r="M1250" s="130" t="s">
        <v>1</v>
      </c>
      <c r="N1250" s="131" t="s">
        <v>39</v>
      </c>
      <c r="O1250" s="132">
        <v>0</v>
      </c>
      <c r="P1250" s="132">
        <f>O1250*H1250</f>
        <v>0</v>
      </c>
      <c r="Q1250" s="132">
        <v>0</v>
      </c>
      <c r="R1250" s="132">
        <f>Q1250*H1250</f>
        <v>0</v>
      </c>
      <c r="S1250" s="132">
        <v>0</v>
      </c>
      <c r="T1250" s="133">
        <f>S1250*H1250</f>
        <v>0</v>
      </c>
      <c r="AR1250" s="134" t="s">
        <v>133</v>
      </c>
      <c r="AT1250" s="134" t="s">
        <v>128</v>
      </c>
      <c r="AU1250" s="134" t="s">
        <v>84</v>
      </c>
      <c r="AY1250" s="13" t="s">
        <v>125</v>
      </c>
      <c r="BE1250" s="135">
        <f>IF(N1250="základní",J1250,0)</f>
        <v>71250</v>
      </c>
      <c r="BF1250" s="135">
        <f>IF(N1250="snížená",J1250,0)</f>
        <v>0</v>
      </c>
      <c r="BG1250" s="135">
        <f>IF(N1250="zákl. přenesená",J1250,0)</f>
        <v>0</v>
      </c>
      <c r="BH1250" s="135">
        <f>IF(N1250="sníž. přenesená",J1250,0)</f>
        <v>0</v>
      </c>
      <c r="BI1250" s="135">
        <f>IF(N1250="nulová",J1250,0)</f>
        <v>0</v>
      </c>
      <c r="BJ1250" s="13" t="s">
        <v>82</v>
      </c>
      <c r="BK1250" s="135">
        <f>ROUND(I1250*H1250,2)</f>
        <v>71250</v>
      </c>
      <c r="BL1250" s="13" t="s">
        <v>133</v>
      </c>
      <c r="BM1250" s="134" t="s">
        <v>2239</v>
      </c>
    </row>
    <row r="1251" spans="2:65" s="1" customFormat="1" ht="19.2">
      <c r="B1251" s="25"/>
      <c r="D1251" s="136" t="s">
        <v>134</v>
      </c>
      <c r="F1251" s="137" t="s">
        <v>2240</v>
      </c>
      <c r="L1251" s="25"/>
      <c r="M1251" s="138"/>
      <c r="T1251" s="49"/>
      <c r="AT1251" s="13" t="s">
        <v>134</v>
      </c>
      <c r="AU1251" s="13" t="s">
        <v>84</v>
      </c>
    </row>
    <row r="1252" spans="2:65" s="1" customFormat="1" ht="16.5" customHeight="1">
      <c r="B1252" s="25"/>
      <c r="C1252" s="124" t="s">
        <v>2241</v>
      </c>
      <c r="D1252" s="124" t="s">
        <v>128</v>
      </c>
      <c r="E1252" s="125" t="s">
        <v>2242</v>
      </c>
      <c r="F1252" s="126" t="s">
        <v>2243</v>
      </c>
      <c r="G1252" s="127" t="s">
        <v>146</v>
      </c>
      <c r="H1252" s="128">
        <v>150</v>
      </c>
      <c r="I1252" s="129">
        <v>517</v>
      </c>
      <c r="J1252" s="129">
        <f>ROUND(I1252*H1252,2)</f>
        <v>77550</v>
      </c>
      <c r="K1252" s="126" t="s">
        <v>132</v>
      </c>
      <c r="L1252" s="25"/>
      <c r="M1252" s="130" t="s">
        <v>1</v>
      </c>
      <c r="N1252" s="131" t="s">
        <v>39</v>
      </c>
      <c r="O1252" s="132">
        <v>0</v>
      </c>
      <c r="P1252" s="132">
        <f>O1252*H1252</f>
        <v>0</v>
      </c>
      <c r="Q1252" s="132">
        <v>0</v>
      </c>
      <c r="R1252" s="132">
        <f>Q1252*H1252</f>
        <v>0</v>
      </c>
      <c r="S1252" s="132">
        <v>0</v>
      </c>
      <c r="T1252" s="133">
        <f>S1252*H1252</f>
        <v>0</v>
      </c>
      <c r="AR1252" s="134" t="s">
        <v>133</v>
      </c>
      <c r="AT1252" s="134" t="s">
        <v>128</v>
      </c>
      <c r="AU1252" s="134" t="s">
        <v>84</v>
      </c>
      <c r="AY1252" s="13" t="s">
        <v>125</v>
      </c>
      <c r="BE1252" s="135">
        <f>IF(N1252="základní",J1252,0)</f>
        <v>77550</v>
      </c>
      <c r="BF1252" s="135">
        <f>IF(N1252="snížená",J1252,0)</f>
        <v>0</v>
      </c>
      <c r="BG1252" s="135">
        <f>IF(N1252="zákl. přenesená",J1252,0)</f>
        <v>0</v>
      </c>
      <c r="BH1252" s="135">
        <f>IF(N1252="sníž. přenesená",J1252,0)</f>
        <v>0</v>
      </c>
      <c r="BI1252" s="135">
        <f>IF(N1252="nulová",J1252,0)</f>
        <v>0</v>
      </c>
      <c r="BJ1252" s="13" t="s">
        <v>82</v>
      </c>
      <c r="BK1252" s="135">
        <f>ROUND(I1252*H1252,2)</f>
        <v>77550</v>
      </c>
      <c r="BL1252" s="13" t="s">
        <v>133</v>
      </c>
      <c r="BM1252" s="134" t="s">
        <v>2244</v>
      </c>
    </row>
    <row r="1253" spans="2:65" s="1" customFormat="1" ht="19.2">
      <c r="B1253" s="25"/>
      <c r="D1253" s="136" t="s">
        <v>134</v>
      </c>
      <c r="F1253" s="137" t="s">
        <v>2245</v>
      </c>
      <c r="L1253" s="25"/>
      <c r="M1253" s="138"/>
      <c r="T1253" s="49"/>
      <c r="AT1253" s="13" t="s">
        <v>134</v>
      </c>
      <c r="AU1253" s="13" t="s">
        <v>84</v>
      </c>
    </row>
    <row r="1254" spans="2:65" s="1" customFormat="1" ht="16.5" customHeight="1">
      <c r="B1254" s="25"/>
      <c r="C1254" s="124" t="s">
        <v>1200</v>
      </c>
      <c r="D1254" s="124" t="s">
        <v>128</v>
      </c>
      <c r="E1254" s="125" t="s">
        <v>2246</v>
      </c>
      <c r="F1254" s="126" t="s">
        <v>2247</v>
      </c>
      <c r="G1254" s="127" t="s">
        <v>146</v>
      </c>
      <c r="H1254" s="128">
        <v>80</v>
      </c>
      <c r="I1254" s="129">
        <v>1540</v>
      </c>
      <c r="J1254" s="129">
        <f>ROUND(I1254*H1254,2)</f>
        <v>123200</v>
      </c>
      <c r="K1254" s="126" t="s">
        <v>132</v>
      </c>
      <c r="L1254" s="25"/>
      <c r="M1254" s="130" t="s">
        <v>1</v>
      </c>
      <c r="N1254" s="131" t="s">
        <v>39</v>
      </c>
      <c r="O1254" s="132">
        <v>0</v>
      </c>
      <c r="P1254" s="132">
        <f>O1254*H1254</f>
        <v>0</v>
      </c>
      <c r="Q1254" s="132">
        <v>0</v>
      </c>
      <c r="R1254" s="132">
        <f>Q1254*H1254</f>
        <v>0</v>
      </c>
      <c r="S1254" s="132">
        <v>0</v>
      </c>
      <c r="T1254" s="133">
        <f>S1254*H1254</f>
        <v>0</v>
      </c>
      <c r="AR1254" s="134" t="s">
        <v>133</v>
      </c>
      <c r="AT1254" s="134" t="s">
        <v>128</v>
      </c>
      <c r="AU1254" s="134" t="s">
        <v>84</v>
      </c>
      <c r="AY1254" s="13" t="s">
        <v>125</v>
      </c>
      <c r="BE1254" s="135">
        <f>IF(N1254="základní",J1254,0)</f>
        <v>123200</v>
      </c>
      <c r="BF1254" s="135">
        <f>IF(N1254="snížená",J1254,0)</f>
        <v>0</v>
      </c>
      <c r="BG1254" s="135">
        <f>IF(N1254="zákl. přenesená",J1254,0)</f>
        <v>0</v>
      </c>
      <c r="BH1254" s="135">
        <f>IF(N1254="sníž. přenesená",J1254,0)</f>
        <v>0</v>
      </c>
      <c r="BI1254" s="135">
        <f>IF(N1254="nulová",J1254,0)</f>
        <v>0</v>
      </c>
      <c r="BJ1254" s="13" t="s">
        <v>82</v>
      </c>
      <c r="BK1254" s="135">
        <f>ROUND(I1254*H1254,2)</f>
        <v>123200</v>
      </c>
      <c r="BL1254" s="13" t="s">
        <v>133</v>
      </c>
      <c r="BM1254" s="134" t="s">
        <v>2248</v>
      </c>
    </row>
    <row r="1255" spans="2:65" s="1" customFormat="1" ht="19.2">
      <c r="B1255" s="25"/>
      <c r="D1255" s="136" t="s">
        <v>134</v>
      </c>
      <c r="F1255" s="137" t="s">
        <v>2249</v>
      </c>
      <c r="L1255" s="25"/>
      <c r="M1255" s="138"/>
      <c r="T1255" s="49"/>
      <c r="AT1255" s="13" t="s">
        <v>134</v>
      </c>
      <c r="AU1255" s="13" t="s">
        <v>84</v>
      </c>
    </row>
    <row r="1256" spans="2:65" s="1" customFormat="1" ht="16.5" customHeight="1">
      <c r="B1256" s="25"/>
      <c r="C1256" s="124" t="s">
        <v>2250</v>
      </c>
      <c r="D1256" s="124" t="s">
        <v>128</v>
      </c>
      <c r="E1256" s="125" t="s">
        <v>2251</v>
      </c>
      <c r="F1256" s="126" t="s">
        <v>2252</v>
      </c>
      <c r="G1256" s="127" t="s">
        <v>146</v>
      </c>
      <c r="H1256" s="128">
        <v>80</v>
      </c>
      <c r="I1256" s="129">
        <v>1540</v>
      </c>
      <c r="J1256" s="129">
        <f>ROUND(I1256*H1256,2)</f>
        <v>123200</v>
      </c>
      <c r="K1256" s="126" t="s">
        <v>132</v>
      </c>
      <c r="L1256" s="25"/>
      <c r="M1256" s="130" t="s">
        <v>1</v>
      </c>
      <c r="N1256" s="131" t="s">
        <v>39</v>
      </c>
      <c r="O1256" s="132">
        <v>0</v>
      </c>
      <c r="P1256" s="132">
        <f>O1256*H1256</f>
        <v>0</v>
      </c>
      <c r="Q1256" s="132">
        <v>0</v>
      </c>
      <c r="R1256" s="132">
        <f>Q1256*H1256</f>
        <v>0</v>
      </c>
      <c r="S1256" s="132">
        <v>0</v>
      </c>
      <c r="T1256" s="133">
        <f>S1256*H1256</f>
        <v>0</v>
      </c>
      <c r="AR1256" s="134" t="s">
        <v>133</v>
      </c>
      <c r="AT1256" s="134" t="s">
        <v>128</v>
      </c>
      <c r="AU1256" s="134" t="s">
        <v>84</v>
      </c>
      <c r="AY1256" s="13" t="s">
        <v>125</v>
      </c>
      <c r="BE1256" s="135">
        <f>IF(N1256="základní",J1256,0)</f>
        <v>123200</v>
      </c>
      <c r="BF1256" s="135">
        <f>IF(N1256="snížená",J1256,0)</f>
        <v>0</v>
      </c>
      <c r="BG1256" s="135">
        <f>IF(N1256="zákl. přenesená",J1256,0)</f>
        <v>0</v>
      </c>
      <c r="BH1256" s="135">
        <f>IF(N1256="sníž. přenesená",J1256,0)</f>
        <v>0</v>
      </c>
      <c r="BI1256" s="135">
        <f>IF(N1256="nulová",J1256,0)</f>
        <v>0</v>
      </c>
      <c r="BJ1256" s="13" t="s">
        <v>82</v>
      </c>
      <c r="BK1256" s="135">
        <f>ROUND(I1256*H1256,2)</f>
        <v>123200</v>
      </c>
      <c r="BL1256" s="13" t="s">
        <v>133</v>
      </c>
      <c r="BM1256" s="134" t="s">
        <v>2253</v>
      </c>
    </row>
    <row r="1257" spans="2:65" s="1" customFormat="1" ht="19.2">
      <c r="B1257" s="25"/>
      <c r="D1257" s="136" t="s">
        <v>134</v>
      </c>
      <c r="F1257" s="137" t="s">
        <v>2254</v>
      </c>
      <c r="L1257" s="25"/>
      <c r="M1257" s="138"/>
      <c r="T1257" s="49"/>
      <c r="AT1257" s="13" t="s">
        <v>134</v>
      </c>
      <c r="AU1257" s="13" t="s">
        <v>84</v>
      </c>
    </row>
    <row r="1258" spans="2:65" s="1" customFormat="1" ht="16.5" customHeight="1">
      <c r="B1258" s="25"/>
      <c r="C1258" s="124" t="s">
        <v>1204</v>
      </c>
      <c r="D1258" s="124" t="s">
        <v>128</v>
      </c>
      <c r="E1258" s="125" t="s">
        <v>2255</v>
      </c>
      <c r="F1258" s="126" t="s">
        <v>2256</v>
      </c>
      <c r="G1258" s="127" t="s">
        <v>146</v>
      </c>
      <c r="H1258" s="128">
        <v>40</v>
      </c>
      <c r="I1258" s="129">
        <v>265</v>
      </c>
      <c r="J1258" s="129">
        <f>ROUND(I1258*H1258,2)</f>
        <v>10600</v>
      </c>
      <c r="K1258" s="126" t="s">
        <v>132</v>
      </c>
      <c r="L1258" s="25"/>
      <c r="M1258" s="130" t="s">
        <v>1</v>
      </c>
      <c r="N1258" s="131" t="s">
        <v>39</v>
      </c>
      <c r="O1258" s="132">
        <v>0</v>
      </c>
      <c r="P1258" s="132">
        <f>O1258*H1258</f>
        <v>0</v>
      </c>
      <c r="Q1258" s="132">
        <v>0</v>
      </c>
      <c r="R1258" s="132">
        <f>Q1258*H1258</f>
        <v>0</v>
      </c>
      <c r="S1258" s="132">
        <v>0</v>
      </c>
      <c r="T1258" s="133">
        <f>S1258*H1258</f>
        <v>0</v>
      </c>
      <c r="AR1258" s="134" t="s">
        <v>133</v>
      </c>
      <c r="AT1258" s="134" t="s">
        <v>128</v>
      </c>
      <c r="AU1258" s="134" t="s">
        <v>84</v>
      </c>
      <c r="AY1258" s="13" t="s">
        <v>125</v>
      </c>
      <c r="BE1258" s="135">
        <f>IF(N1258="základní",J1258,0)</f>
        <v>10600</v>
      </c>
      <c r="BF1258" s="135">
        <f>IF(N1258="snížená",J1258,0)</f>
        <v>0</v>
      </c>
      <c r="BG1258" s="135">
        <f>IF(N1258="zákl. přenesená",J1258,0)</f>
        <v>0</v>
      </c>
      <c r="BH1258" s="135">
        <f>IF(N1258="sníž. přenesená",J1258,0)</f>
        <v>0</v>
      </c>
      <c r="BI1258" s="135">
        <f>IF(N1258="nulová",J1258,0)</f>
        <v>0</v>
      </c>
      <c r="BJ1258" s="13" t="s">
        <v>82</v>
      </c>
      <c r="BK1258" s="135">
        <f>ROUND(I1258*H1258,2)</f>
        <v>10600</v>
      </c>
      <c r="BL1258" s="13" t="s">
        <v>133</v>
      </c>
      <c r="BM1258" s="134" t="s">
        <v>2257</v>
      </c>
    </row>
    <row r="1259" spans="2:65" s="1" customFormat="1" ht="28.8">
      <c r="B1259" s="25"/>
      <c r="D1259" s="136" t="s">
        <v>134</v>
      </c>
      <c r="F1259" s="137" t="s">
        <v>2258</v>
      </c>
      <c r="L1259" s="25"/>
      <c r="M1259" s="138"/>
      <c r="T1259" s="49"/>
      <c r="AT1259" s="13" t="s">
        <v>134</v>
      </c>
      <c r="AU1259" s="13" t="s">
        <v>84</v>
      </c>
    </row>
    <row r="1260" spans="2:65" s="1" customFormat="1" ht="16.5" customHeight="1">
      <c r="B1260" s="25"/>
      <c r="C1260" s="124" t="s">
        <v>2259</v>
      </c>
      <c r="D1260" s="124" t="s">
        <v>128</v>
      </c>
      <c r="E1260" s="125" t="s">
        <v>2260</v>
      </c>
      <c r="F1260" s="126" t="s">
        <v>2261</v>
      </c>
      <c r="G1260" s="127" t="s">
        <v>146</v>
      </c>
      <c r="H1260" s="128">
        <v>40</v>
      </c>
      <c r="I1260" s="129">
        <v>398</v>
      </c>
      <c r="J1260" s="129">
        <f>ROUND(I1260*H1260,2)</f>
        <v>15920</v>
      </c>
      <c r="K1260" s="126" t="s">
        <v>132</v>
      </c>
      <c r="L1260" s="25"/>
      <c r="M1260" s="130" t="s">
        <v>1</v>
      </c>
      <c r="N1260" s="131" t="s">
        <v>39</v>
      </c>
      <c r="O1260" s="132">
        <v>0</v>
      </c>
      <c r="P1260" s="132">
        <f>O1260*H1260</f>
        <v>0</v>
      </c>
      <c r="Q1260" s="132">
        <v>0</v>
      </c>
      <c r="R1260" s="132">
        <f>Q1260*H1260</f>
        <v>0</v>
      </c>
      <c r="S1260" s="132">
        <v>0</v>
      </c>
      <c r="T1260" s="133">
        <f>S1260*H1260</f>
        <v>0</v>
      </c>
      <c r="AR1260" s="134" t="s">
        <v>133</v>
      </c>
      <c r="AT1260" s="134" t="s">
        <v>128</v>
      </c>
      <c r="AU1260" s="134" t="s">
        <v>84</v>
      </c>
      <c r="AY1260" s="13" t="s">
        <v>125</v>
      </c>
      <c r="BE1260" s="135">
        <f>IF(N1260="základní",J1260,0)</f>
        <v>15920</v>
      </c>
      <c r="BF1260" s="135">
        <f>IF(N1260="snížená",J1260,0)</f>
        <v>0</v>
      </c>
      <c r="BG1260" s="135">
        <f>IF(N1260="zákl. přenesená",J1260,0)</f>
        <v>0</v>
      </c>
      <c r="BH1260" s="135">
        <f>IF(N1260="sníž. přenesená",J1260,0)</f>
        <v>0</v>
      </c>
      <c r="BI1260" s="135">
        <f>IF(N1260="nulová",J1260,0)</f>
        <v>0</v>
      </c>
      <c r="BJ1260" s="13" t="s">
        <v>82</v>
      </c>
      <c r="BK1260" s="135">
        <f>ROUND(I1260*H1260,2)</f>
        <v>15920</v>
      </c>
      <c r="BL1260" s="13" t="s">
        <v>133</v>
      </c>
      <c r="BM1260" s="134" t="s">
        <v>2262</v>
      </c>
    </row>
    <row r="1261" spans="2:65" s="1" customFormat="1" ht="28.8">
      <c r="B1261" s="25"/>
      <c r="D1261" s="136" t="s">
        <v>134</v>
      </c>
      <c r="F1261" s="137" t="s">
        <v>2263</v>
      </c>
      <c r="L1261" s="25"/>
      <c r="M1261" s="138"/>
      <c r="T1261" s="49"/>
      <c r="AT1261" s="13" t="s">
        <v>134</v>
      </c>
      <c r="AU1261" s="13" t="s">
        <v>84</v>
      </c>
    </row>
    <row r="1262" spans="2:65" s="1" customFormat="1" ht="16.5" customHeight="1">
      <c r="B1262" s="25"/>
      <c r="C1262" s="124" t="s">
        <v>1209</v>
      </c>
      <c r="D1262" s="124" t="s">
        <v>128</v>
      </c>
      <c r="E1262" s="125" t="s">
        <v>2264</v>
      </c>
      <c r="F1262" s="126" t="s">
        <v>2265</v>
      </c>
      <c r="G1262" s="127" t="s">
        <v>146</v>
      </c>
      <c r="H1262" s="128">
        <v>15</v>
      </c>
      <c r="I1262" s="129">
        <v>957</v>
      </c>
      <c r="J1262" s="129">
        <f>ROUND(I1262*H1262,2)</f>
        <v>14355</v>
      </c>
      <c r="K1262" s="126" t="s">
        <v>132</v>
      </c>
      <c r="L1262" s="25"/>
      <c r="M1262" s="130" t="s">
        <v>1</v>
      </c>
      <c r="N1262" s="131" t="s">
        <v>39</v>
      </c>
      <c r="O1262" s="132">
        <v>0</v>
      </c>
      <c r="P1262" s="132">
        <f>O1262*H1262</f>
        <v>0</v>
      </c>
      <c r="Q1262" s="132">
        <v>0</v>
      </c>
      <c r="R1262" s="132">
        <f>Q1262*H1262</f>
        <v>0</v>
      </c>
      <c r="S1262" s="132">
        <v>0</v>
      </c>
      <c r="T1262" s="133">
        <f>S1262*H1262</f>
        <v>0</v>
      </c>
      <c r="AR1262" s="134" t="s">
        <v>133</v>
      </c>
      <c r="AT1262" s="134" t="s">
        <v>128</v>
      </c>
      <c r="AU1262" s="134" t="s">
        <v>84</v>
      </c>
      <c r="AY1262" s="13" t="s">
        <v>125</v>
      </c>
      <c r="BE1262" s="135">
        <f>IF(N1262="základní",J1262,0)</f>
        <v>14355</v>
      </c>
      <c r="BF1262" s="135">
        <f>IF(N1262="snížená",J1262,0)</f>
        <v>0</v>
      </c>
      <c r="BG1262" s="135">
        <f>IF(N1262="zákl. přenesená",J1262,0)</f>
        <v>0</v>
      </c>
      <c r="BH1262" s="135">
        <f>IF(N1262="sníž. přenesená",J1262,0)</f>
        <v>0</v>
      </c>
      <c r="BI1262" s="135">
        <f>IF(N1262="nulová",J1262,0)</f>
        <v>0</v>
      </c>
      <c r="BJ1262" s="13" t="s">
        <v>82</v>
      </c>
      <c r="BK1262" s="135">
        <f>ROUND(I1262*H1262,2)</f>
        <v>14355</v>
      </c>
      <c r="BL1262" s="13" t="s">
        <v>133</v>
      </c>
      <c r="BM1262" s="134" t="s">
        <v>2266</v>
      </c>
    </row>
    <row r="1263" spans="2:65" s="1" customFormat="1" ht="19.2">
      <c r="B1263" s="25"/>
      <c r="D1263" s="136" t="s">
        <v>134</v>
      </c>
      <c r="F1263" s="137" t="s">
        <v>2267</v>
      </c>
      <c r="L1263" s="25"/>
      <c r="M1263" s="138"/>
      <c r="T1263" s="49"/>
      <c r="AT1263" s="13" t="s">
        <v>134</v>
      </c>
      <c r="AU1263" s="13" t="s">
        <v>84</v>
      </c>
    </row>
    <row r="1264" spans="2:65" s="1" customFormat="1" ht="16.5" customHeight="1">
      <c r="B1264" s="25"/>
      <c r="C1264" s="124" t="s">
        <v>2268</v>
      </c>
      <c r="D1264" s="124" t="s">
        <v>128</v>
      </c>
      <c r="E1264" s="125" t="s">
        <v>2269</v>
      </c>
      <c r="F1264" s="126" t="s">
        <v>2270</v>
      </c>
      <c r="G1264" s="127" t="s">
        <v>146</v>
      </c>
      <c r="H1264" s="128">
        <v>1</v>
      </c>
      <c r="I1264" s="129">
        <v>461</v>
      </c>
      <c r="J1264" s="129">
        <f>ROUND(I1264*H1264,2)</f>
        <v>461</v>
      </c>
      <c r="K1264" s="126" t="s">
        <v>132</v>
      </c>
      <c r="L1264" s="25"/>
      <c r="M1264" s="130" t="s">
        <v>1</v>
      </c>
      <c r="N1264" s="131" t="s">
        <v>39</v>
      </c>
      <c r="O1264" s="132">
        <v>0</v>
      </c>
      <c r="P1264" s="132">
        <f>O1264*H1264</f>
        <v>0</v>
      </c>
      <c r="Q1264" s="132">
        <v>0</v>
      </c>
      <c r="R1264" s="132">
        <f>Q1264*H1264</f>
        <v>0</v>
      </c>
      <c r="S1264" s="132">
        <v>0</v>
      </c>
      <c r="T1264" s="133">
        <f>S1264*H1264</f>
        <v>0</v>
      </c>
      <c r="AR1264" s="134" t="s">
        <v>133</v>
      </c>
      <c r="AT1264" s="134" t="s">
        <v>128</v>
      </c>
      <c r="AU1264" s="134" t="s">
        <v>84</v>
      </c>
      <c r="AY1264" s="13" t="s">
        <v>125</v>
      </c>
      <c r="BE1264" s="135">
        <f>IF(N1264="základní",J1264,0)</f>
        <v>461</v>
      </c>
      <c r="BF1264" s="135">
        <f>IF(N1264="snížená",J1264,0)</f>
        <v>0</v>
      </c>
      <c r="BG1264" s="135">
        <f>IF(N1264="zákl. přenesená",J1264,0)</f>
        <v>0</v>
      </c>
      <c r="BH1264" s="135">
        <f>IF(N1264="sníž. přenesená",J1264,0)</f>
        <v>0</v>
      </c>
      <c r="BI1264" s="135">
        <f>IF(N1264="nulová",J1264,0)</f>
        <v>0</v>
      </c>
      <c r="BJ1264" s="13" t="s">
        <v>82</v>
      </c>
      <c r="BK1264" s="135">
        <f>ROUND(I1264*H1264,2)</f>
        <v>461</v>
      </c>
      <c r="BL1264" s="13" t="s">
        <v>133</v>
      </c>
      <c r="BM1264" s="134" t="s">
        <v>2271</v>
      </c>
    </row>
    <row r="1265" spans="2:65" s="1" customFormat="1" ht="19.2">
      <c r="B1265" s="25"/>
      <c r="D1265" s="136" t="s">
        <v>134</v>
      </c>
      <c r="F1265" s="137" t="s">
        <v>2272</v>
      </c>
      <c r="L1265" s="25"/>
      <c r="M1265" s="138"/>
      <c r="T1265" s="49"/>
      <c r="AT1265" s="13" t="s">
        <v>134</v>
      </c>
      <c r="AU1265" s="13" t="s">
        <v>84</v>
      </c>
    </row>
    <row r="1266" spans="2:65" s="1" customFormat="1" ht="21.75" customHeight="1">
      <c r="B1266" s="25"/>
      <c r="C1266" s="124" t="s">
        <v>1213</v>
      </c>
      <c r="D1266" s="124" t="s">
        <v>128</v>
      </c>
      <c r="E1266" s="125" t="s">
        <v>2273</v>
      </c>
      <c r="F1266" s="126" t="s">
        <v>2274</v>
      </c>
      <c r="G1266" s="127" t="s">
        <v>146</v>
      </c>
      <c r="H1266" s="128">
        <v>80</v>
      </c>
      <c r="I1266" s="129">
        <v>196</v>
      </c>
      <c r="J1266" s="129">
        <f>ROUND(I1266*H1266,2)</f>
        <v>15680</v>
      </c>
      <c r="K1266" s="126" t="s">
        <v>132</v>
      </c>
      <c r="L1266" s="25"/>
      <c r="M1266" s="130" t="s">
        <v>1</v>
      </c>
      <c r="N1266" s="131" t="s">
        <v>39</v>
      </c>
      <c r="O1266" s="132">
        <v>0</v>
      </c>
      <c r="P1266" s="132">
        <f>O1266*H1266</f>
        <v>0</v>
      </c>
      <c r="Q1266" s="132">
        <v>0</v>
      </c>
      <c r="R1266" s="132">
        <f>Q1266*H1266</f>
        <v>0</v>
      </c>
      <c r="S1266" s="132">
        <v>0</v>
      </c>
      <c r="T1266" s="133">
        <f>S1266*H1266</f>
        <v>0</v>
      </c>
      <c r="AR1266" s="134" t="s">
        <v>133</v>
      </c>
      <c r="AT1266" s="134" t="s">
        <v>128</v>
      </c>
      <c r="AU1266" s="134" t="s">
        <v>84</v>
      </c>
      <c r="AY1266" s="13" t="s">
        <v>125</v>
      </c>
      <c r="BE1266" s="135">
        <f>IF(N1266="základní",J1266,0)</f>
        <v>15680</v>
      </c>
      <c r="BF1266" s="135">
        <f>IF(N1266="snížená",J1266,0)</f>
        <v>0</v>
      </c>
      <c r="BG1266" s="135">
        <f>IF(N1266="zákl. přenesená",J1266,0)</f>
        <v>0</v>
      </c>
      <c r="BH1266" s="135">
        <f>IF(N1266="sníž. přenesená",J1266,0)</f>
        <v>0</v>
      </c>
      <c r="BI1266" s="135">
        <f>IF(N1266="nulová",J1266,0)</f>
        <v>0</v>
      </c>
      <c r="BJ1266" s="13" t="s">
        <v>82</v>
      </c>
      <c r="BK1266" s="135">
        <f>ROUND(I1266*H1266,2)</f>
        <v>15680</v>
      </c>
      <c r="BL1266" s="13" t="s">
        <v>133</v>
      </c>
      <c r="BM1266" s="134" t="s">
        <v>2275</v>
      </c>
    </row>
    <row r="1267" spans="2:65" s="1" customFormat="1" ht="28.8">
      <c r="B1267" s="25"/>
      <c r="D1267" s="136" t="s">
        <v>134</v>
      </c>
      <c r="F1267" s="137" t="s">
        <v>2276</v>
      </c>
      <c r="L1267" s="25"/>
      <c r="M1267" s="138"/>
      <c r="T1267" s="49"/>
      <c r="AT1267" s="13" t="s">
        <v>134</v>
      </c>
      <c r="AU1267" s="13" t="s">
        <v>84</v>
      </c>
    </row>
    <row r="1268" spans="2:65" s="1" customFormat="1" ht="21.75" customHeight="1">
      <c r="B1268" s="25"/>
      <c r="C1268" s="124" t="s">
        <v>2277</v>
      </c>
      <c r="D1268" s="124" t="s">
        <v>128</v>
      </c>
      <c r="E1268" s="125" t="s">
        <v>2278</v>
      </c>
      <c r="F1268" s="126" t="s">
        <v>2279</v>
      </c>
      <c r="G1268" s="127" t="s">
        <v>146</v>
      </c>
      <c r="H1268" s="128">
        <v>80</v>
      </c>
      <c r="I1268" s="129">
        <v>300</v>
      </c>
      <c r="J1268" s="129">
        <f>ROUND(I1268*H1268,2)</f>
        <v>24000</v>
      </c>
      <c r="K1268" s="126" t="s">
        <v>132</v>
      </c>
      <c r="L1268" s="25"/>
      <c r="M1268" s="130" t="s">
        <v>1</v>
      </c>
      <c r="N1268" s="131" t="s">
        <v>39</v>
      </c>
      <c r="O1268" s="132">
        <v>0</v>
      </c>
      <c r="P1268" s="132">
        <f>O1268*H1268</f>
        <v>0</v>
      </c>
      <c r="Q1268" s="132">
        <v>0</v>
      </c>
      <c r="R1268" s="132">
        <f>Q1268*H1268</f>
        <v>0</v>
      </c>
      <c r="S1268" s="132">
        <v>0</v>
      </c>
      <c r="T1268" s="133">
        <f>S1268*H1268</f>
        <v>0</v>
      </c>
      <c r="AR1268" s="134" t="s">
        <v>133</v>
      </c>
      <c r="AT1268" s="134" t="s">
        <v>128</v>
      </c>
      <c r="AU1268" s="134" t="s">
        <v>84</v>
      </c>
      <c r="AY1268" s="13" t="s">
        <v>125</v>
      </c>
      <c r="BE1268" s="135">
        <f>IF(N1268="základní",J1268,0)</f>
        <v>24000</v>
      </c>
      <c r="BF1268" s="135">
        <f>IF(N1268="snížená",J1268,0)</f>
        <v>0</v>
      </c>
      <c r="BG1268" s="135">
        <f>IF(N1268="zákl. přenesená",J1268,0)</f>
        <v>0</v>
      </c>
      <c r="BH1268" s="135">
        <f>IF(N1268="sníž. přenesená",J1268,0)</f>
        <v>0</v>
      </c>
      <c r="BI1268" s="135">
        <f>IF(N1268="nulová",J1268,0)</f>
        <v>0</v>
      </c>
      <c r="BJ1268" s="13" t="s">
        <v>82</v>
      </c>
      <c r="BK1268" s="135">
        <f>ROUND(I1268*H1268,2)</f>
        <v>24000</v>
      </c>
      <c r="BL1268" s="13" t="s">
        <v>133</v>
      </c>
      <c r="BM1268" s="134" t="s">
        <v>2280</v>
      </c>
    </row>
    <row r="1269" spans="2:65" s="1" customFormat="1" ht="28.8">
      <c r="B1269" s="25"/>
      <c r="D1269" s="136" t="s">
        <v>134</v>
      </c>
      <c r="F1269" s="137" t="s">
        <v>2281</v>
      </c>
      <c r="L1269" s="25"/>
      <c r="M1269" s="138"/>
      <c r="T1269" s="49"/>
      <c r="AT1269" s="13" t="s">
        <v>134</v>
      </c>
      <c r="AU1269" s="13" t="s">
        <v>84</v>
      </c>
    </row>
    <row r="1270" spans="2:65" s="1" customFormat="1" ht="16.5" customHeight="1">
      <c r="B1270" s="25"/>
      <c r="C1270" s="124" t="s">
        <v>1218</v>
      </c>
      <c r="D1270" s="124" t="s">
        <v>128</v>
      </c>
      <c r="E1270" s="125" t="s">
        <v>2282</v>
      </c>
      <c r="F1270" s="126" t="s">
        <v>2283</v>
      </c>
      <c r="G1270" s="127" t="s">
        <v>146</v>
      </c>
      <c r="H1270" s="128">
        <v>15</v>
      </c>
      <c r="I1270" s="129">
        <v>719</v>
      </c>
      <c r="J1270" s="129">
        <f>ROUND(I1270*H1270,2)</f>
        <v>10785</v>
      </c>
      <c r="K1270" s="126" t="s">
        <v>132</v>
      </c>
      <c r="L1270" s="25"/>
      <c r="M1270" s="130" t="s">
        <v>1</v>
      </c>
      <c r="N1270" s="131" t="s">
        <v>39</v>
      </c>
      <c r="O1270" s="132">
        <v>0</v>
      </c>
      <c r="P1270" s="132">
        <f>O1270*H1270</f>
        <v>0</v>
      </c>
      <c r="Q1270" s="132">
        <v>0</v>
      </c>
      <c r="R1270" s="132">
        <f>Q1270*H1270</f>
        <v>0</v>
      </c>
      <c r="S1270" s="132">
        <v>0</v>
      </c>
      <c r="T1270" s="133">
        <f>S1270*H1270</f>
        <v>0</v>
      </c>
      <c r="AR1270" s="134" t="s">
        <v>133</v>
      </c>
      <c r="AT1270" s="134" t="s">
        <v>128</v>
      </c>
      <c r="AU1270" s="134" t="s">
        <v>84</v>
      </c>
      <c r="AY1270" s="13" t="s">
        <v>125</v>
      </c>
      <c r="BE1270" s="135">
        <f>IF(N1270="základní",J1270,0)</f>
        <v>10785</v>
      </c>
      <c r="BF1270" s="135">
        <f>IF(N1270="snížená",J1270,0)</f>
        <v>0</v>
      </c>
      <c r="BG1270" s="135">
        <f>IF(N1270="zákl. přenesená",J1270,0)</f>
        <v>0</v>
      </c>
      <c r="BH1270" s="135">
        <f>IF(N1270="sníž. přenesená",J1270,0)</f>
        <v>0</v>
      </c>
      <c r="BI1270" s="135">
        <f>IF(N1270="nulová",J1270,0)</f>
        <v>0</v>
      </c>
      <c r="BJ1270" s="13" t="s">
        <v>82</v>
      </c>
      <c r="BK1270" s="135">
        <f>ROUND(I1270*H1270,2)</f>
        <v>10785</v>
      </c>
      <c r="BL1270" s="13" t="s">
        <v>133</v>
      </c>
      <c r="BM1270" s="134" t="s">
        <v>2284</v>
      </c>
    </row>
    <row r="1271" spans="2:65" s="1" customFormat="1" ht="19.2">
      <c r="B1271" s="25"/>
      <c r="D1271" s="136" t="s">
        <v>134</v>
      </c>
      <c r="F1271" s="137" t="s">
        <v>2285</v>
      </c>
      <c r="L1271" s="25"/>
      <c r="M1271" s="138"/>
      <c r="T1271" s="49"/>
      <c r="AT1271" s="13" t="s">
        <v>134</v>
      </c>
      <c r="AU1271" s="13" t="s">
        <v>84</v>
      </c>
    </row>
    <row r="1272" spans="2:65" s="1" customFormat="1" ht="16.5" customHeight="1">
      <c r="B1272" s="25"/>
      <c r="C1272" s="124" t="s">
        <v>2286</v>
      </c>
      <c r="D1272" s="124" t="s">
        <v>128</v>
      </c>
      <c r="E1272" s="125" t="s">
        <v>2287</v>
      </c>
      <c r="F1272" s="126" t="s">
        <v>2288</v>
      </c>
      <c r="G1272" s="127" t="s">
        <v>146</v>
      </c>
      <c r="H1272" s="128">
        <v>1</v>
      </c>
      <c r="I1272" s="129">
        <v>349</v>
      </c>
      <c r="J1272" s="129">
        <f>ROUND(I1272*H1272,2)</f>
        <v>349</v>
      </c>
      <c r="K1272" s="126" t="s">
        <v>132</v>
      </c>
      <c r="L1272" s="25"/>
      <c r="M1272" s="130" t="s">
        <v>1</v>
      </c>
      <c r="N1272" s="131" t="s">
        <v>39</v>
      </c>
      <c r="O1272" s="132">
        <v>0</v>
      </c>
      <c r="P1272" s="132">
        <f>O1272*H1272</f>
        <v>0</v>
      </c>
      <c r="Q1272" s="132">
        <v>0</v>
      </c>
      <c r="R1272" s="132">
        <f>Q1272*H1272</f>
        <v>0</v>
      </c>
      <c r="S1272" s="132">
        <v>0</v>
      </c>
      <c r="T1272" s="133">
        <f>S1272*H1272</f>
        <v>0</v>
      </c>
      <c r="AR1272" s="134" t="s">
        <v>133</v>
      </c>
      <c r="AT1272" s="134" t="s">
        <v>128</v>
      </c>
      <c r="AU1272" s="134" t="s">
        <v>84</v>
      </c>
      <c r="AY1272" s="13" t="s">
        <v>125</v>
      </c>
      <c r="BE1272" s="135">
        <f>IF(N1272="základní",J1272,0)</f>
        <v>349</v>
      </c>
      <c r="BF1272" s="135">
        <f>IF(N1272="snížená",J1272,0)</f>
        <v>0</v>
      </c>
      <c r="BG1272" s="135">
        <f>IF(N1272="zákl. přenesená",J1272,0)</f>
        <v>0</v>
      </c>
      <c r="BH1272" s="135">
        <f>IF(N1272="sníž. přenesená",J1272,0)</f>
        <v>0</v>
      </c>
      <c r="BI1272" s="135">
        <f>IF(N1272="nulová",J1272,0)</f>
        <v>0</v>
      </c>
      <c r="BJ1272" s="13" t="s">
        <v>82</v>
      </c>
      <c r="BK1272" s="135">
        <f>ROUND(I1272*H1272,2)</f>
        <v>349</v>
      </c>
      <c r="BL1272" s="13" t="s">
        <v>133</v>
      </c>
      <c r="BM1272" s="134" t="s">
        <v>2289</v>
      </c>
    </row>
    <row r="1273" spans="2:65" s="1" customFormat="1" ht="28.8">
      <c r="B1273" s="25"/>
      <c r="D1273" s="136" t="s">
        <v>134</v>
      </c>
      <c r="F1273" s="137" t="s">
        <v>2290</v>
      </c>
      <c r="L1273" s="25"/>
      <c r="M1273" s="138"/>
      <c r="T1273" s="49"/>
      <c r="AT1273" s="13" t="s">
        <v>134</v>
      </c>
      <c r="AU1273" s="13" t="s">
        <v>84</v>
      </c>
    </row>
    <row r="1274" spans="2:65" s="1" customFormat="1" ht="21.75" customHeight="1">
      <c r="B1274" s="25"/>
      <c r="C1274" s="124" t="s">
        <v>1222</v>
      </c>
      <c r="D1274" s="124" t="s">
        <v>128</v>
      </c>
      <c r="E1274" s="125" t="s">
        <v>2291</v>
      </c>
      <c r="F1274" s="126" t="s">
        <v>2292</v>
      </c>
      <c r="G1274" s="127" t="s">
        <v>146</v>
      </c>
      <c r="H1274" s="128">
        <v>80</v>
      </c>
      <c r="I1274" s="129">
        <v>147</v>
      </c>
      <c r="J1274" s="129">
        <f>ROUND(I1274*H1274,2)</f>
        <v>11760</v>
      </c>
      <c r="K1274" s="126" t="s">
        <v>132</v>
      </c>
      <c r="L1274" s="25"/>
      <c r="M1274" s="130" t="s">
        <v>1</v>
      </c>
      <c r="N1274" s="131" t="s">
        <v>39</v>
      </c>
      <c r="O1274" s="132">
        <v>0</v>
      </c>
      <c r="P1274" s="132">
        <f>O1274*H1274</f>
        <v>0</v>
      </c>
      <c r="Q1274" s="132">
        <v>0</v>
      </c>
      <c r="R1274" s="132">
        <f>Q1274*H1274</f>
        <v>0</v>
      </c>
      <c r="S1274" s="132">
        <v>0</v>
      </c>
      <c r="T1274" s="133">
        <f>S1274*H1274</f>
        <v>0</v>
      </c>
      <c r="AR1274" s="134" t="s">
        <v>133</v>
      </c>
      <c r="AT1274" s="134" t="s">
        <v>128</v>
      </c>
      <c r="AU1274" s="134" t="s">
        <v>84</v>
      </c>
      <c r="AY1274" s="13" t="s">
        <v>125</v>
      </c>
      <c r="BE1274" s="135">
        <f>IF(N1274="základní",J1274,0)</f>
        <v>11760</v>
      </c>
      <c r="BF1274" s="135">
        <f>IF(N1274="snížená",J1274,0)</f>
        <v>0</v>
      </c>
      <c r="BG1274" s="135">
        <f>IF(N1274="zákl. přenesená",J1274,0)</f>
        <v>0</v>
      </c>
      <c r="BH1274" s="135">
        <f>IF(N1274="sníž. přenesená",J1274,0)</f>
        <v>0</v>
      </c>
      <c r="BI1274" s="135">
        <f>IF(N1274="nulová",J1274,0)</f>
        <v>0</v>
      </c>
      <c r="BJ1274" s="13" t="s">
        <v>82</v>
      </c>
      <c r="BK1274" s="135">
        <f>ROUND(I1274*H1274,2)</f>
        <v>11760</v>
      </c>
      <c r="BL1274" s="13" t="s">
        <v>133</v>
      </c>
      <c r="BM1274" s="134" t="s">
        <v>2293</v>
      </c>
    </row>
    <row r="1275" spans="2:65" s="1" customFormat="1" ht="28.8">
      <c r="B1275" s="25"/>
      <c r="D1275" s="136" t="s">
        <v>134</v>
      </c>
      <c r="F1275" s="137" t="s">
        <v>2294</v>
      </c>
      <c r="L1275" s="25"/>
      <c r="M1275" s="138"/>
      <c r="T1275" s="49"/>
      <c r="AT1275" s="13" t="s">
        <v>134</v>
      </c>
      <c r="AU1275" s="13" t="s">
        <v>84</v>
      </c>
    </row>
    <row r="1276" spans="2:65" s="1" customFormat="1" ht="21.75" customHeight="1">
      <c r="B1276" s="25"/>
      <c r="C1276" s="124" t="s">
        <v>2295</v>
      </c>
      <c r="D1276" s="124" t="s">
        <v>128</v>
      </c>
      <c r="E1276" s="125" t="s">
        <v>2296</v>
      </c>
      <c r="F1276" s="126" t="s">
        <v>2297</v>
      </c>
      <c r="G1276" s="127" t="s">
        <v>146</v>
      </c>
      <c r="H1276" s="128">
        <v>80</v>
      </c>
      <c r="I1276" s="129">
        <v>223</v>
      </c>
      <c r="J1276" s="129">
        <f>ROUND(I1276*H1276,2)</f>
        <v>17840</v>
      </c>
      <c r="K1276" s="126" t="s">
        <v>132</v>
      </c>
      <c r="L1276" s="25"/>
      <c r="M1276" s="130" t="s">
        <v>1</v>
      </c>
      <c r="N1276" s="131" t="s">
        <v>39</v>
      </c>
      <c r="O1276" s="132">
        <v>0</v>
      </c>
      <c r="P1276" s="132">
        <f>O1276*H1276</f>
        <v>0</v>
      </c>
      <c r="Q1276" s="132">
        <v>0</v>
      </c>
      <c r="R1276" s="132">
        <f>Q1276*H1276</f>
        <v>0</v>
      </c>
      <c r="S1276" s="132">
        <v>0</v>
      </c>
      <c r="T1276" s="133">
        <f>S1276*H1276</f>
        <v>0</v>
      </c>
      <c r="AR1276" s="134" t="s">
        <v>133</v>
      </c>
      <c r="AT1276" s="134" t="s">
        <v>128</v>
      </c>
      <c r="AU1276" s="134" t="s">
        <v>84</v>
      </c>
      <c r="AY1276" s="13" t="s">
        <v>125</v>
      </c>
      <c r="BE1276" s="135">
        <f>IF(N1276="základní",J1276,0)</f>
        <v>17840</v>
      </c>
      <c r="BF1276" s="135">
        <f>IF(N1276="snížená",J1276,0)</f>
        <v>0</v>
      </c>
      <c r="BG1276" s="135">
        <f>IF(N1276="zákl. přenesená",J1276,0)</f>
        <v>0</v>
      </c>
      <c r="BH1276" s="135">
        <f>IF(N1276="sníž. přenesená",J1276,0)</f>
        <v>0</v>
      </c>
      <c r="BI1276" s="135">
        <f>IF(N1276="nulová",J1276,0)</f>
        <v>0</v>
      </c>
      <c r="BJ1276" s="13" t="s">
        <v>82</v>
      </c>
      <c r="BK1276" s="135">
        <f>ROUND(I1276*H1276,2)</f>
        <v>17840</v>
      </c>
      <c r="BL1276" s="13" t="s">
        <v>133</v>
      </c>
      <c r="BM1276" s="134" t="s">
        <v>2298</v>
      </c>
    </row>
    <row r="1277" spans="2:65" s="1" customFormat="1" ht="28.8">
      <c r="B1277" s="25"/>
      <c r="D1277" s="136" t="s">
        <v>134</v>
      </c>
      <c r="F1277" s="137" t="s">
        <v>2299</v>
      </c>
      <c r="L1277" s="25"/>
      <c r="M1277" s="138"/>
      <c r="T1277" s="49"/>
      <c r="AT1277" s="13" t="s">
        <v>134</v>
      </c>
      <c r="AU1277" s="13" t="s">
        <v>84</v>
      </c>
    </row>
    <row r="1278" spans="2:65" s="1" customFormat="1" ht="16.5" customHeight="1">
      <c r="B1278" s="25"/>
      <c r="C1278" s="124" t="s">
        <v>1227</v>
      </c>
      <c r="D1278" s="124" t="s">
        <v>128</v>
      </c>
      <c r="E1278" s="125" t="s">
        <v>2300</v>
      </c>
      <c r="F1278" s="126" t="s">
        <v>2301</v>
      </c>
      <c r="G1278" s="127" t="s">
        <v>146</v>
      </c>
      <c r="H1278" s="128">
        <v>15</v>
      </c>
      <c r="I1278" s="129">
        <v>538</v>
      </c>
      <c r="J1278" s="129">
        <f>ROUND(I1278*H1278,2)</f>
        <v>8070</v>
      </c>
      <c r="K1278" s="126" t="s">
        <v>132</v>
      </c>
      <c r="L1278" s="25"/>
      <c r="M1278" s="130" t="s">
        <v>1</v>
      </c>
      <c r="N1278" s="131" t="s">
        <v>39</v>
      </c>
      <c r="O1278" s="132">
        <v>0</v>
      </c>
      <c r="P1278" s="132">
        <f>O1278*H1278</f>
        <v>0</v>
      </c>
      <c r="Q1278" s="132">
        <v>0</v>
      </c>
      <c r="R1278" s="132">
        <f>Q1278*H1278</f>
        <v>0</v>
      </c>
      <c r="S1278" s="132">
        <v>0</v>
      </c>
      <c r="T1278" s="133">
        <f>S1278*H1278</f>
        <v>0</v>
      </c>
      <c r="AR1278" s="134" t="s">
        <v>133</v>
      </c>
      <c r="AT1278" s="134" t="s">
        <v>128</v>
      </c>
      <c r="AU1278" s="134" t="s">
        <v>84</v>
      </c>
      <c r="AY1278" s="13" t="s">
        <v>125</v>
      </c>
      <c r="BE1278" s="135">
        <f>IF(N1278="základní",J1278,0)</f>
        <v>8070</v>
      </c>
      <c r="BF1278" s="135">
        <f>IF(N1278="snížená",J1278,0)</f>
        <v>0</v>
      </c>
      <c r="BG1278" s="135">
        <f>IF(N1278="zákl. přenesená",J1278,0)</f>
        <v>0</v>
      </c>
      <c r="BH1278" s="135">
        <f>IF(N1278="sníž. přenesená",J1278,0)</f>
        <v>0</v>
      </c>
      <c r="BI1278" s="135">
        <f>IF(N1278="nulová",J1278,0)</f>
        <v>0</v>
      </c>
      <c r="BJ1278" s="13" t="s">
        <v>82</v>
      </c>
      <c r="BK1278" s="135">
        <f>ROUND(I1278*H1278,2)</f>
        <v>8070</v>
      </c>
      <c r="BL1278" s="13" t="s">
        <v>133</v>
      </c>
      <c r="BM1278" s="134" t="s">
        <v>2302</v>
      </c>
    </row>
    <row r="1279" spans="2:65" s="1" customFormat="1" ht="19.2">
      <c r="B1279" s="25"/>
      <c r="D1279" s="136" t="s">
        <v>134</v>
      </c>
      <c r="F1279" s="137" t="s">
        <v>2303</v>
      </c>
      <c r="L1279" s="25"/>
      <c r="M1279" s="138"/>
      <c r="T1279" s="49"/>
      <c r="AT1279" s="13" t="s">
        <v>134</v>
      </c>
      <c r="AU1279" s="13" t="s">
        <v>84</v>
      </c>
    </row>
    <row r="1280" spans="2:65" s="1" customFormat="1" ht="16.5" customHeight="1">
      <c r="B1280" s="25"/>
      <c r="C1280" s="124" t="s">
        <v>2304</v>
      </c>
      <c r="D1280" s="124" t="s">
        <v>128</v>
      </c>
      <c r="E1280" s="125" t="s">
        <v>2305</v>
      </c>
      <c r="F1280" s="126" t="s">
        <v>2306</v>
      </c>
      <c r="G1280" s="127" t="s">
        <v>146</v>
      </c>
      <c r="H1280" s="128">
        <v>1</v>
      </c>
      <c r="I1280" s="129">
        <v>258</v>
      </c>
      <c r="J1280" s="129">
        <f>ROUND(I1280*H1280,2)</f>
        <v>258</v>
      </c>
      <c r="K1280" s="126" t="s">
        <v>132</v>
      </c>
      <c r="L1280" s="25"/>
      <c r="M1280" s="130" t="s">
        <v>1</v>
      </c>
      <c r="N1280" s="131" t="s">
        <v>39</v>
      </c>
      <c r="O1280" s="132">
        <v>0</v>
      </c>
      <c r="P1280" s="132">
        <f>O1280*H1280</f>
        <v>0</v>
      </c>
      <c r="Q1280" s="132">
        <v>0</v>
      </c>
      <c r="R1280" s="132">
        <f>Q1280*H1280</f>
        <v>0</v>
      </c>
      <c r="S1280" s="132">
        <v>0</v>
      </c>
      <c r="T1280" s="133">
        <f>S1280*H1280</f>
        <v>0</v>
      </c>
      <c r="AR1280" s="134" t="s">
        <v>133</v>
      </c>
      <c r="AT1280" s="134" t="s">
        <v>128</v>
      </c>
      <c r="AU1280" s="134" t="s">
        <v>84</v>
      </c>
      <c r="AY1280" s="13" t="s">
        <v>125</v>
      </c>
      <c r="BE1280" s="135">
        <f>IF(N1280="základní",J1280,0)</f>
        <v>258</v>
      </c>
      <c r="BF1280" s="135">
        <f>IF(N1280="snížená",J1280,0)</f>
        <v>0</v>
      </c>
      <c r="BG1280" s="135">
        <f>IF(N1280="zákl. přenesená",J1280,0)</f>
        <v>0</v>
      </c>
      <c r="BH1280" s="135">
        <f>IF(N1280="sníž. přenesená",J1280,0)</f>
        <v>0</v>
      </c>
      <c r="BI1280" s="135">
        <f>IF(N1280="nulová",J1280,0)</f>
        <v>0</v>
      </c>
      <c r="BJ1280" s="13" t="s">
        <v>82</v>
      </c>
      <c r="BK1280" s="135">
        <f>ROUND(I1280*H1280,2)</f>
        <v>258</v>
      </c>
      <c r="BL1280" s="13" t="s">
        <v>133</v>
      </c>
      <c r="BM1280" s="134" t="s">
        <v>2307</v>
      </c>
    </row>
    <row r="1281" spans="2:65" s="1" customFormat="1" ht="28.8">
      <c r="B1281" s="25"/>
      <c r="D1281" s="136" t="s">
        <v>134</v>
      </c>
      <c r="F1281" s="137" t="s">
        <v>2308</v>
      </c>
      <c r="L1281" s="25"/>
      <c r="M1281" s="138"/>
      <c r="T1281" s="49"/>
      <c r="AT1281" s="13" t="s">
        <v>134</v>
      </c>
      <c r="AU1281" s="13" t="s">
        <v>84</v>
      </c>
    </row>
    <row r="1282" spans="2:65" s="1" customFormat="1" ht="16.5" customHeight="1">
      <c r="B1282" s="25"/>
      <c r="C1282" s="124" t="s">
        <v>1231</v>
      </c>
      <c r="D1282" s="124" t="s">
        <v>128</v>
      </c>
      <c r="E1282" s="125" t="s">
        <v>2309</v>
      </c>
      <c r="F1282" s="126" t="s">
        <v>2310</v>
      </c>
      <c r="G1282" s="127" t="s">
        <v>146</v>
      </c>
      <c r="H1282" s="128">
        <v>80</v>
      </c>
      <c r="I1282" s="129">
        <v>251</v>
      </c>
      <c r="J1282" s="129">
        <f>ROUND(I1282*H1282,2)</f>
        <v>20080</v>
      </c>
      <c r="K1282" s="126" t="s">
        <v>132</v>
      </c>
      <c r="L1282" s="25"/>
      <c r="M1282" s="130" t="s">
        <v>1</v>
      </c>
      <c r="N1282" s="131" t="s">
        <v>39</v>
      </c>
      <c r="O1282" s="132">
        <v>0</v>
      </c>
      <c r="P1282" s="132">
        <f>O1282*H1282</f>
        <v>0</v>
      </c>
      <c r="Q1282" s="132">
        <v>0</v>
      </c>
      <c r="R1282" s="132">
        <f>Q1282*H1282</f>
        <v>0</v>
      </c>
      <c r="S1282" s="132">
        <v>0</v>
      </c>
      <c r="T1282" s="133">
        <f>S1282*H1282</f>
        <v>0</v>
      </c>
      <c r="AR1282" s="134" t="s">
        <v>133</v>
      </c>
      <c r="AT1282" s="134" t="s">
        <v>128</v>
      </c>
      <c r="AU1282" s="134" t="s">
        <v>84</v>
      </c>
      <c r="AY1282" s="13" t="s">
        <v>125</v>
      </c>
      <c r="BE1282" s="135">
        <f>IF(N1282="základní",J1282,0)</f>
        <v>20080</v>
      </c>
      <c r="BF1282" s="135">
        <f>IF(N1282="snížená",J1282,0)</f>
        <v>0</v>
      </c>
      <c r="BG1282" s="135">
        <f>IF(N1282="zákl. přenesená",J1282,0)</f>
        <v>0</v>
      </c>
      <c r="BH1282" s="135">
        <f>IF(N1282="sníž. přenesená",J1282,0)</f>
        <v>0</v>
      </c>
      <c r="BI1282" s="135">
        <f>IF(N1282="nulová",J1282,0)</f>
        <v>0</v>
      </c>
      <c r="BJ1282" s="13" t="s">
        <v>82</v>
      </c>
      <c r="BK1282" s="135">
        <f>ROUND(I1282*H1282,2)</f>
        <v>20080</v>
      </c>
      <c r="BL1282" s="13" t="s">
        <v>133</v>
      </c>
      <c r="BM1282" s="134" t="s">
        <v>2311</v>
      </c>
    </row>
    <row r="1283" spans="2:65" s="1" customFormat="1" ht="28.8">
      <c r="B1283" s="25"/>
      <c r="D1283" s="136" t="s">
        <v>134</v>
      </c>
      <c r="F1283" s="137" t="s">
        <v>2312</v>
      </c>
      <c r="L1283" s="25"/>
      <c r="M1283" s="138"/>
      <c r="T1283" s="49"/>
      <c r="AT1283" s="13" t="s">
        <v>134</v>
      </c>
      <c r="AU1283" s="13" t="s">
        <v>84</v>
      </c>
    </row>
    <row r="1284" spans="2:65" s="1" customFormat="1" ht="16.5" customHeight="1">
      <c r="B1284" s="25"/>
      <c r="C1284" s="124" t="s">
        <v>2313</v>
      </c>
      <c r="D1284" s="124" t="s">
        <v>128</v>
      </c>
      <c r="E1284" s="125" t="s">
        <v>2314</v>
      </c>
      <c r="F1284" s="126" t="s">
        <v>2315</v>
      </c>
      <c r="G1284" s="127" t="s">
        <v>146</v>
      </c>
      <c r="H1284" s="128">
        <v>80</v>
      </c>
      <c r="I1284" s="129">
        <v>384</v>
      </c>
      <c r="J1284" s="129">
        <f>ROUND(I1284*H1284,2)</f>
        <v>30720</v>
      </c>
      <c r="K1284" s="126" t="s">
        <v>132</v>
      </c>
      <c r="L1284" s="25"/>
      <c r="M1284" s="130" t="s">
        <v>1</v>
      </c>
      <c r="N1284" s="131" t="s">
        <v>39</v>
      </c>
      <c r="O1284" s="132">
        <v>0</v>
      </c>
      <c r="P1284" s="132">
        <f>O1284*H1284</f>
        <v>0</v>
      </c>
      <c r="Q1284" s="132">
        <v>0</v>
      </c>
      <c r="R1284" s="132">
        <f>Q1284*H1284</f>
        <v>0</v>
      </c>
      <c r="S1284" s="132">
        <v>0</v>
      </c>
      <c r="T1284" s="133">
        <f>S1284*H1284</f>
        <v>0</v>
      </c>
      <c r="AR1284" s="134" t="s">
        <v>133</v>
      </c>
      <c r="AT1284" s="134" t="s">
        <v>128</v>
      </c>
      <c r="AU1284" s="134" t="s">
        <v>84</v>
      </c>
      <c r="AY1284" s="13" t="s">
        <v>125</v>
      </c>
      <c r="BE1284" s="135">
        <f>IF(N1284="základní",J1284,0)</f>
        <v>30720</v>
      </c>
      <c r="BF1284" s="135">
        <f>IF(N1284="snížená",J1284,0)</f>
        <v>0</v>
      </c>
      <c r="BG1284" s="135">
        <f>IF(N1284="zákl. přenesená",J1284,0)</f>
        <v>0</v>
      </c>
      <c r="BH1284" s="135">
        <f>IF(N1284="sníž. přenesená",J1284,0)</f>
        <v>0</v>
      </c>
      <c r="BI1284" s="135">
        <f>IF(N1284="nulová",J1284,0)</f>
        <v>0</v>
      </c>
      <c r="BJ1284" s="13" t="s">
        <v>82</v>
      </c>
      <c r="BK1284" s="135">
        <f>ROUND(I1284*H1284,2)</f>
        <v>30720</v>
      </c>
      <c r="BL1284" s="13" t="s">
        <v>133</v>
      </c>
      <c r="BM1284" s="134" t="s">
        <v>2316</v>
      </c>
    </row>
    <row r="1285" spans="2:65" s="1" customFormat="1" ht="28.8">
      <c r="B1285" s="25"/>
      <c r="D1285" s="136" t="s">
        <v>134</v>
      </c>
      <c r="F1285" s="137" t="s">
        <v>2317</v>
      </c>
      <c r="L1285" s="25"/>
      <c r="M1285" s="138"/>
      <c r="T1285" s="49"/>
      <c r="AT1285" s="13" t="s">
        <v>134</v>
      </c>
      <c r="AU1285" s="13" t="s">
        <v>84</v>
      </c>
    </row>
    <row r="1286" spans="2:65" s="1" customFormat="1" ht="16.5" customHeight="1">
      <c r="B1286" s="25"/>
      <c r="C1286" s="124" t="s">
        <v>1236</v>
      </c>
      <c r="D1286" s="124" t="s">
        <v>128</v>
      </c>
      <c r="E1286" s="125" t="s">
        <v>2318</v>
      </c>
      <c r="F1286" s="126" t="s">
        <v>2319</v>
      </c>
      <c r="G1286" s="127" t="s">
        <v>146</v>
      </c>
      <c r="H1286" s="128">
        <v>80</v>
      </c>
      <c r="I1286" s="129">
        <v>97.8</v>
      </c>
      <c r="J1286" s="129">
        <f>ROUND(I1286*H1286,2)</f>
        <v>7824</v>
      </c>
      <c r="K1286" s="126" t="s">
        <v>132</v>
      </c>
      <c r="L1286" s="25"/>
      <c r="M1286" s="130" t="s">
        <v>1</v>
      </c>
      <c r="N1286" s="131" t="s">
        <v>39</v>
      </c>
      <c r="O1286" s="132">
        <v>0</v>
      </c>
      <c r="P1286" s="132">
        <f>O1286*H1286</f>
        <v>0</v>
      </c>
      <c r="Q1286" s="132">
        <v>0</v>
      </c>
      <c r="R1286" s="132">
        <f>Q1286*H1286</f>
        <v>0</v>
      </c>
      <c r="S1286" s="132">
        <v>0</v>
      </c>
      <c r="T1286" s="133">
        <f>S1286*H1286</f>
        <v>0</v>
      </c>
      <c r="AR1286" s="134" t="s">
        <v>133</v>
      </c>
      <c r="AT1286" s="134" t="s">
        <v>128</v>
      </c>
      <c r="AU1286" s="134" t="s">
        <v>84</v>
      </c>
      <c r="AY1286" s="13" t="s">
        <v>125</v>
      </c>
      <c r="BE1286" s="135">
        <f>IF(N1286="základní",J1286,0)</f>
        <v>7824</v>
      </c>
      <c r="BF1286" s="135">
        <f>IF(N1286="snížená",J1286,0)</f>
        <v>0</v>
      </c>
      <c r="BG1286" s="135">
        <f>IF(N1286="zákl. přenesená",J1286,0)</f>
        <v>0</v>
      </c>
      <c r="BH1286" s="135">
        <f>IF(N1286="sníž. přenesená",J1286,0)</f>
        <v>0</v>
      </c>
      <c r="BI1286" s="135">
        <f>IF(N1286="nulová",J1286,0)</f>
        <v>0</v>
      </c>
      <c r="BJ1286" s="13" t="s">
        <v>82</v>
      </c>
      <c r="BK1286" s="135">
        <f>ROUND(I1286*H1286,2)</f>
        <v>7824</v>
      </c>
      <c r="BL1286" s="13" t="s">
        <v>133</v>
      </c>
      <c r="BM1286" s="134" t="s">
        <v>2320</v>
      </c>
    </row>
    <row r="1287" spans="2:65" s="1" customFormat="1" ht="28.8">
      <c r="B1287" s="25"/>
      <c r="D1287" s="136" t="s">
        <v>134</v>
      </c>
      <c r="F1287" s="137" t="s">
        <v>2321</v>
      </c>
      <c r="L1287" s="25"/>
      <c r="M1287" s="138"/>
      <c r="T1287" s="49"/>
      <c r="AT1287" s="13" t="s">
        <v>134</v>
      </c>
      <c r="AU1287" s="13" t="s">
        <v>84</v>
      </c>
    </row>
    <row r="1288" spans="2:65" s="1" customFormat="1" ht="16.5" customHeight="1">
      <c r="B1288" s="25"/>
      <c r="C1288" s="124" t="s">
        <v>2322</v>
      </c>
      <c r="D1288" s="124" t="s">
        <v>128</v>
      </c>
      <c r="E1288" s="125" t="s">
        <v>2323</v>
      </c>
      <c r="F1288" s="126" t="s">
        <v>2324</v>
      </c>
      <c r="G1288" s="127" t="s">
        <v>146</v>
      </c>
      <c r="H1288" s="128">
        <v>15</v>
      </c>
      <c r="I1288" s="129">
        <v>133</v>
      </c>
      <c r="J1288" s="129">
        <f>ROUND(I1288*H1288,2)</f>
        <v>1995</v>
      </c>
      <c r="K1288" s="126" t="s">
        <v>132</v>
      </c>
      <c r="L1288" s="25"/>
      <c r="M1288" s="130" t="s">
        <v>1</v>
      </c>
      <c r="N1288" s="131" t="s">
        <v>39</v>
      </c>
      <c r="O1288" s="132">
        <v>0</v>
      </c>
      <c r="P1288" s="132">
        <f>O1288*H1288</f>
        <v>0</v>
      </c>
      <c r="Q1288" s="132">
        <v>0</v>
      </c>
      <c r="R1288" s="132">
        <f>Q1288*H1288</f>
        <v>0</v>
      </c>
      <c r="S1288" s="132">
        <v>0</v>
      </c>
      <c r="T1288" s="133">
        <f>S1288*H1288</f>
        <v>0</v>
      </c>
      <c r="AR1288" s="134" t="s">
        <v>133</v>
      </c>
      <c r="AT1288" s="134" t="s">
        <v>128</v>
      </c>
      <c r="AU1288" s="134" t="s">
        <v>84</v>
      </c>
      <c r="AY1288" s="13" t="s">
        <v>125</v>
      </c>
      <c r="BE1288" s="135">
        <f>IF(N1288="základní",J1288,0)</f>
        <v>1995</v>
      </c>
      <c r="BF1288" s="135">
        <f>IF(N1288="snížená",J1288,0)</f>
        <v>0</v>
      </c>
      <c r="BG1288" s="135">
        <f>IF(N1288="zákl. přenesená",J1288,0)</f>
        <v>0</v>
      </c>
      <c r="BH1288" s="135">
        <f>IF(N1288="sníž. přenesená",J1288,0)</f>
        <v>0</v>
      </c>
      <c r="BI1288" s="135">
        <f>IF(N1288="nulová",J1288,0)</f>
        <v>0</v>
      </c>
      <c r="BJ1288" s="13" t="s">
        <v>82</v>
      </c>
      <c r="BK1288" s="135">
        <f>ROUND(I1288*H1288,2)</f>
        <v>1995</v>
      </c>
      <c r="BL1288" s="13" t="s">
        <v>133</v>
      </c>
      <c r="BM1288" s="134" t="s">
        <v>2325</v>
      </c>
    </row>
    <row r="1289" spans="2:65" s="1" customFormat="1" ht="28.8">
      <c r="B1289" s="25"/>
      <c r="D1289" s="136" t="s">
        <v>134</v>
      </c>
      <c r="F1289" s="137" t="s">
        <v>2326</v>
      </c>
      <c r="L1289" s="25"/>
      <c r="M1289" s="138"/>
      <c r="T1289" s="49"/>
      <c r="AT1289" s="13" t="s">
        <v>134</v>
      </c>
      <c r="AU1289" s="13" t="s">
        <v>84</v>
      </c>
    </row>
    <row r="1290" spans="2:65" s="1" customFormat="1" ht="16.5" customHeight="1">
      <c r="B1290" s="25"/>
      <c r="C1290" s="124" t="s">
        <v>1240</v>
      </c>
      <c r="D1290" s="124" t="s">
        <v>128</v>
      </c>
      <c r="E1290" s="125" t="s">
        <v>2327</v>
      </c>
      <c r="F1290" s="126" t="s">
        <v>2328</v>
      </c>
      <c r="G1290" s="127" t="s">
        <v>146</v>
      </c>
      <c r="H1290" s="128">
        <v>15</v>
      </c>
      <c r="I1290" s="129">
        <v>203</v>
      </c>
      <c r="J1290" s="129">
        <f>ROUND(I1290*H1290,2)</f>
        <v>3045</v>
      </c>
      <c r="K1290" s="126" t="s">
        <v>132</v>
      </c>
      <c r="L1290" s="25"/>
      <c r="M1290" s="130" t="s">
        <v>1</v>
      </c>
      <c r="N1290" s="131" t="s">
        <v>39</v>
      </c>
      <c r="O1290" s="132">
        <v>0</v>
      </c>
      <c r="P1290" s="132">
        <f>O1290*H1290</f>
        <v>0</v>
      </c>
      <c r="Q1290" s="132">
        <v>0</v>
      </c>
      <c r="R1290" s="132">
        <f>Q1290*H1290</f>
        <v>0</v>
      </c>
      <c r="S1290" s="132">
        <v>0</v>
      </c>
      <c r="T1290" s="133">
        <f>S1290*H1290</f>
        <v>0</v>
      </c>
      <c r="AR1290" s="134" t="s">
        <v>133</v>
      </c>
      <c r="AT1290" s="134" t="s">
        <v>128</v>
      </c>
      <c r="AU1290" s="134" t="s">
        <v>84</v>
      </c>
      <c r="AY1290" s="13" t="s">
        <v>125</v>
      </c>
      <c r="BE1290" s="135">
        <f>IF(N1290="základní",J1290,0)</f>
        <v>3045</v>
      </c>
      <c r="BF1290" s="135">
        <f>IF(N1290="snížená",J1290,0)</f>
        <v>0</v>
      </c>
      <c r="BG1290" s="135">
        <f>IF(N1290="zákl. přenesená",J1290,0)</f>
        <v>0</v>
      </c>
      <c r="BH1290" s="135">
        <f>IF(N1290="sníž. přenesená",J1290,0)</f>
        <v>0</v>
      </c>
      <c r="BI1290" s="135">
        <f>IF(N1290="nulová",J1290,0)</f>
        <v>0</v>
      </c>
      <c r="BJ1290" s="13" t="s">
        <v>82</v>
      </c>
      <c r="BK1290" s="135">
        <f>ROUND(I1290*H1290,2)</f>
        <v>3045</v>
      </c>
      <c r="BL1290" s="13" t="s">
        <v>133</v>
      </c>
      <c r="BM1290" s="134" t="s">
        <v>2329</v>
      </c>
    </row>
    <row r="1291" spans="2:65" s="1" customFormat="1" ht="28.8">
      <c r="B1291" s="25"/>
      <c r="D1291" s="136" t="s">
        <v>134</v>
      </c>
      <c r="F1291" s="137" t="s">
        <v>2330</v>
      </c>
      <c r="L1291" s="25"/>
      <c r="M1291" s="138"/>
      <c r="T1291" s="49"/>
      <c r="AT1291" s="13" t="s">
        <v>134</v>
      </c>
      <c r="AU1291" s="13" t="s">
        <v>84</v>
      </c>
    </row>
    <row r="1292" spans="2:65" s="1" customFormat="1" ht="16.5" customHeight="1">
      <c r="B1292" s="25"/>
      <c r="C1292" s="124" t="s">
        <v>2331</v>
      </c>
      <c r="D1292" s="124" t="s">
        <v>128</v>
      </c>
      <c r="E1292" s="125" t="s">
        <v>2332</v>
      </c>
      <c r="F1292" s="126" t="s">
        <v>2333</v>
      </c>
      <c r="G1292" s="127" t="s">
        <v>146</v>
      </c>
      <c r="H1292" s="128">
        <v>15</v>
      </c>
      <c r="I1292" s="129">
        <v>97.8</v>
      </c>
      <c r="J1292" s="129">
        <f>ROUND(I1292*H1292,2)</f>
        <v>1467</v>
      </c>
      <c r="K1292" s="126" t="s">
        <v>132</v>
      </c>
      <c r="L1292" s="25"/>
      <c r="M1292" s="130" t="s">
        <v>1</v>
      </c>
      <c r="N1292" s="131" t="s">
        <v>39</v>
      </c>
      <c r="O1292" s="132">
        <v>0</v>
      </c>
      <c r="P1292" s="132">
        <f>O1292*H1292</f>
        <v>0</v>
      </c>
      <c r="Q1292" s="132">
        <v>0</v>
      </c>
      <c r="R1292" s="132">
        <f>Q1292*H1292</f>
        <v>0</v>
      </c>
      <c r="S1292" s="132">
        <v>0</v>
      </c>
      <c r="T1292" s="133">
        <f>S1292*H1292</f>
        <v>0</v>
      </c>
      <c r="AR1292" s="134" t="s">
        <v>133</v>
      </c>
      <c r="AT1292" s="134" t="s">
        <v>128</v>
      </c>
      <c r="AU1292" s="134" t="s">
        <v>84</v>
      </c>
      <c r="AY1292" s="13" t="s">
        <v>125</v>
      </c>
      <c r="BE1292" s="135">
        <f>IF(N1292="základní",J1292,0)</f>
        <v>1467</v>
      </c>
      <c r="BF1292" s="135">
        <f>IF(N1292="snížená",J1292,0)</f>
        <v>0</v>
      </c>
      <c r="BG1292" s="135">
        <f>IF(N1292="zákl. přenesená",J1292,0)</f>
        <v>0</v>
      </c>
      <c r="BH1292" s="135">
        <f>IF(N1292="sníž. přenesená",J1292,0)</f>
        <v>0</v>
      </c>
      <c r="BI1292" s="135">
        <f>IF(N1292="nulová",J1292,0)</f>
        <v>0</v>
      </c>
      <c r="BJ1292" s="13" t="s">
        <v>82</v>
      </c>
      <c r="BK1292" s="135">
        <f>ROUND(I1292*H1292,2)</f>
        <v>1467</v>
      </c>
      <c r="BL1292" s="13" t="s">
        <v>133</v>
      </c>
      <c r="BM1292" s="134" t="s">
        <v>2334</v>
      </c>
    </row>
    <row r="1293" spans="2:65" s="1" customFormat="1" ht="28.8">
      <c r="B1293" s="25"/>
      <c r="D1293" s="136" t="s">
        <v>134</v>
      </c>
      <c r="F1293" s="137" t="s">
        <v>2335</v>
      </c>
      <c r="L1293" s="25"/>
      <c r="M1293" s="138"/>
      <c r="T1293" s="49"/>
      <c r="AT1293" s="13" t="s">
        <v>134</v>
      </c>
      <c r="AU1293" s="13" t="s">
        <v>84</v>
      </c>
    </row>
    <row r="1294" spans="2:65" s="1" customFormat="1" ht="16.5" customHeight="1">
      <c r="B1294" s="25"/>
      <c r="C1294" s="124" t="s">
        <v>1245</v>
      </c>
      <c r="D1294" s="124" t="s">
        <v>128</v>
      </c>
      <c r="E1294" s="125" t="s">
        <v>2336</v>
      </c>
      <c r="F1294" s="126" t="s">
        <v>2337</v>
      </c>
      <c r="G1294" s="127" t="s">
        <v>431</v>
      </c>
      <c r="H1294" s="128">
        <v>10</v>
      </c>
      <c r="I1294" s="129">
        <v>482</v>
      </c>
      <c r="J1294" s="129">
        <f>ROUND(I1294*H1294,2)</f>
        <v>4820</v>
      </c>
      <c r="K1294" s="126" t="s">
        <v>132</v>
      </c>
      <c r="L1294" s="25"/>
      <c r="M1294" s="130" t="s">
        <v>1</v>
      </c>
      <c r="N1294" s="131" t="s">
        <v>39</v>
      </c>
      <c r="O1294" s="132">
        <v>0</v>
      </c>
      <c r="P1294" s="132">
        <f>O1294*H1294</f>
        <v>0</v>
      </c>
      <c r="Q1294" s="132">
        <v>0</v>
      </c>
      <c r="R1294" s="132">
        <f>Q1294*H1294</f>
        <v>0</v>
      </c>
      <c r="S1294" s="132">
        <v>0</v>
      </c>
      <c r="T1294" s="133">
        <f>S1294*H1294</f>
        <v>0</v>
      </c>
      <c r="AR1294" s="134" t="s">
        <v>133</v>
      </c>
      <c r="AT1294" s="134" t="s">
        <v>128</v>
      </c>
      <c r="AU1294" s="134" t="s">
        <v>84</v>
      </c>
      <c r="AY1294" s="13" t="s">
        <v>125</v>
      </c>
      <c r="BE1294" s="135">
        <f>IF(N1294="základní",J1294,0)</f>
        <v>4820</v>
      </c>
      <c r="BF1294" s="135">
        <f>IF(N1294="snížená",J1294,0)</f>
        <v>0</v>
      </c>
      <c r="BG1294" s="135">
        <f>IF(N1294="zákl. přenesená",J1294,0)</f>
        <v>0</v>
      </c>
      <c r="BH1294" s="135">
        <f>IF(N1294="sníž. přenesená",J1294,0)</f>
        <v>0</v>
      </c>
      <c r="BI1294" s="135">
        <f>IF(N1294="nulová",J1294,0)</f>
        <v>0</v>
      </c>
      <c r="BJ1294" s="13" t="s">
        <v>82</v>
      </c>
      <c r="BK1294" s="135">
        <f>ROUND(I1294*H1294,2)</f>
        <v>4820</v>
      </c>
      <c r="BL1294" s="13" t="s">
        <v>133</v>
      </c>
      <c r="BM1294" s="134" t="s">
        <v>2338</v>
      </c>
    </row>
    <row r="1295" spans="2:65" s="1" customFormat="1" ht="48">
      <c r="B1295" s="25"/>
      <c r="D1295" s="136" t="s">
        <v>134</v>
      </c>
      <c r="F1295" s="137" t="s">
        <v>2339</v>
      </c>
      <c r="L1295" s="25"/>
      <c r="M1295" s="138"/>
      <c r="T1295" s="49"/>
      <c r="AT1295" s="13" t="s">
        <v>134</v>
      </c>
      <c r="AU1295" s="13" t="s">
        <v>84</v>
      </c>
    </row>
    <row r="1296" spans="2:65" s="1" customFormat="1" ht="16.5" customHeight="1">
      <c r="B1296" s="25"/>
      <c r="C1296" s="124" t="s">
        <v>2340</v>
      </c>
      <c r="D1296" s="124" t="s">
        <v>128</v>
      </c>
      <c r="E1296" s="125" t="s">
        <v>2341</v>
      </c>
      <c r="F1296" s="126" t="s">
        <v>2342</v>
      </c>
      <c r="G1296" s="127" t="s">
        <v>431</v>
      </c>
      <c r="H1296" s="128">
        <v>10</v>
      </c>
      <c r="I1296" s="129">
        <v>442</v>
      </c>
      <c r="J1296" s="129">
        <f>ROUND(I1296*H1296,2)</f>
        <v>4420</v>
      </c>
      <c r="K1296" s="126" t="s">
        <v>132</v>
      </c>
      <c r="L1296" s="25"/>
      <c r="M1296" s="130" t="s">
        <v>1</v>
      </c>
      <c r="N1296" s="131" t="s">
        <v>39</v>
      </c>
      <c r="O1296" s="132">
        <v>0</v>
      </c>
      <c r="P1296" s="132">
        <f>O1296*H1296</f>
        <v>0</v>
      </c>
      <c r="Q1296" s="132">
        <v>0</v>
      </c>
      <c r="R1296" s="132">
        <f>Q1296*H1296</f>
        <v>0</v>
      </c>
      <c r="S1296" s="132">
        <v>0</v>
      </c>
      <c r="T1296" s="133">
        <f>S1296*H1296</f>
        <v>0</v>
      </c>
      <c r="AR1296" s="134" t="s">
        <v>133</v>
      </c>
      <c r="AT1296" s="134" t="s">
        <v>128</v>
      </c>
      <c r="AU1296" s="134" t="s">
        <v>84</v>
      </c>
      <c r="AY1296" s="13" t="s">
        <v>125</v>
      </c>
      <c r="BE1296" s="135">
        <f>IF(N1296="základní",J1296,0)</f>
        <v>4420</v>
      </c>
      <c r="BF1296" s="135">
        <f>IF(N1296="snížená",J1296,0)</f>
        <v>0</v>
      </c>
      <c r="BG1296" s="135">
        <f>IF(N1296="zákl. přenesená",J1296,0)</f>
        <v>0</v>
      </c>
      <c r="BH1296" s="135">
        <f>IF(N1296="sníž. přenesená",J1296,0)</f>
        <v>0</v>
      </c>
      <c r="BI1296" s="135">
        <f>IF(N1296="nulová",J1296,0)</f>
        <v>0</v>
      </c>
      <c r="BJ1296" s="13" t="s">
        <v>82</v>
      </c>
      <c r="BK1296" s="135">
        <f>ROUND(I1296*H1296,2)</f>
        <v>4420</v>
      </c>
      <c r="BL1296" s="13" t="s">
        <v>133</v>
      </c>
      <c r="BM1296" s="134" t="s">
        <v>2343</v>
      </c>
    </row>
    <row r="1297" spans="2:65" s="1" customFormat="1" ht="48">
      <c r="B1297" s="25"/>
      <c r="D1297" s="136" t="s">
        <v>134</v>
      </c>
      <c r="F1297" s="137" t="s">
        <v>2344</v>
      </c>
      <c r="L1297" s="25"/>
      <c r="M1297" s="138"/>
      <c r="T1297" s="49"/>
      <c r="AT1297" s="13" t="s">
        <v>134</v>
      </c>
      <c r="AU1297" s="13" t="s">
        <v>84</v>
      </c>
    </row>
    <row r="1298" spans="2:65" s="1" customFormat="1" ht="16.5" customHeight="1">
      <c r="B1298" s="25"/>
      <c r="C1298" s="124" t="s">
        <v>1249</v>
      </c>
      <c r="D1298" s="124" t="s">
        <v>128</v>
      </c>
      <c r="E1298" s="125" t="s">
        <v>2345</v>
      </c>
      <c r="F1298" s="126" t="s">
        <v>2346</v>
      </c>
      <c r="G1298" s="127" t="s">
        <v>431</v>
      </c>
      <c r="H1298" s="128">
        <v>30</v>
      </c>
      <c r="I1298" s="129">
        <v>362</v>
      </c>
      <c r="J1298" s="129">
        <f>ROUND(I1298*H1298,2)</f>
        <v>10860</v>
      </c>
      <c r="K1298" s="126" t="s">
        <v>132</v>
      </c>
      <c r="L1298" s="25"/>
      <c r="M1298" s="130" t="s">
        <v>1</v>
      </c>
      <c r="N1298" s="131" t="s">
        <v>39</v>
      </c>
      <c r="O1298" s="132">
        <v>0</v>
      </c>
      <c r="P1298" s="132">
        <f>O1298*H1298</f>
        <v>0</v>
      </c>
      <c r="Q1298" s="132">
        <v>0</v>
      </c>
      <c r="R1298" s="132">
        <f>Q1298*H1298</f>
        <v>0</v>
      </c>
      <c r="S1298" s="132">
        <v>0</v>
      </c>
      <c r="T1298" s="133">
        <f>S1298*H1298</f>
        <v>0</v>
      </c>
      <c r="AR1298" s="134" t="s">
        <v>133</v>
      </c>
      <c r="AT1298" s="134" t="s">
        <v>128</v>
      </c>
      <c r="AU1298" s="134" t="s">
        <v>84</v>
      </c>
      <c r="AY1298" s="13" t="s">
        <v>125</v>
      </c>
      <c r="BE1298" s="135">
        <f>IF(N1298="základní",J1298,0)</f>
        <v>10860</v>
      </c>
      <c r="BF1298" s="135">
        <f>IF(N1298="snížená",J1298,0)</f>
        <v>0</v>
      </c>
      <c r="BG1298" s="135">
        <f>IF(N1298="zákl. přenesená",J1298,0)</f>
        <v>0</v>
      </c>
      <c r="BH1298" s="135">
        <f>IF(N1298="sníž. přenesená",J1298,0)</f>
        <v>0</v>
      </c>
      <c r="BI1298" s="135">
        <f>IF(N1298="nulová",J1298,0)</f>
        <v>0</v>
      </c>
      <c r="BJ1298" s="13" t="s">
        <v>82</v>
      </c>
      <c r="BK1298" s="135">
        <f>ROUND(I1298*H1298,2)</f>
        <v>10860</v>
      </c>
      <c r="BL1298" s="13" t="s">
        <v>133</v>
      </c>
      <c r="BM1298" s="134" t="s">
        <v>2347</v>
      </c>
    </row>
    <row r="1299" spans="2:65" s="1" customFormat="1" ht="48">
      <c r="B1299" s="25"/>
      <c r="D1299" s="136" t="s">
        <v>134</v>
      </c>
      <c r="F1299" s="137" t="s">
        <v>2348</v>
      </c>
      <c r="L1299" s="25"/>
      <c r="M1299" s="138"/>
      <c r="T1299" s="49"/>
      <c r="AT1299" s="13" t="s">
        <v>134</v>
      </c>
      <c r="AU1299" s="13" t="s">
        <v>84</v>
      </c>
    </row>
    <row r="1300" spans="2:65" s="1" customFormat="1" ht="16.5" customHeight="1">
      <c r="B1300" s="25"/>
      <c r="C1300" s="124" t="s">
        <v>2349</v>
      </c>
      <c r="D1300" s="124" t="s">
        <v>128</v>
      </c>
      <c r="E1300" s="125" t="s">
        <v>2350</v>
      </c>
      <c r="F1300" s="126" t="s">
        <v>2351</v>
      </c>
      <c r="G1300" s="127" t="s">
        <v>431</v>
      </c>
      <c r="H1300" s="128">
        <v>30</v>
      </c>
      <c r="I1300" s="129">
        <v>330</v>
      </c>
      <c r="J1300" s="129">
        <f>ROUND(I1300*H1300,2)</f>
        <v>9900</v>
      </c>
      <c r="K1300" s="126" t="s">
        <v>132</v>
      </c>
      <c r="L1300" s="25"/>
      <c r="M1300" s="130" t="s">
        <v>1</v>
      </c>
      <c r="N1300" s="131" t="s">
        <v>39</v>
      </c>
      <c r="O1300" s="132">
        <v>0</v>
      </c>
      <c r="P1300" s="132">
        <f>O1300*H1300</f>
        <v>0</v>
      </c>
      <c r="Q1300" s="132">
        <v>0</v>
      </c>
      <c r="R1300" s="132">
        <f>Q1300*H1300</f>
        <v>0</v>
      </c>
      <c r="S1300" s="132">
        <v>0</v>
      </c>
      <c r="T1300" s="133">
        <f>S1300*H1300</f>
        <v>0</v>
      </c>
      <c r="AR1300" s="134" t="s">
        <v>133</v>
      </c>
      <c r="AT1300" s="134" t="s">
        <v>128</v>
      </c>
      <c r="AU1300" s="134" t="s">
        <v>84</v>
      </c>
      <c r="AY1300" s="13" t="s">
        <v>125</v>
      </c>
      <c r="BE1300" s="135">
        <f>IF(N1300="základní",J1300,0)</f>
        <v>9900</v>
      </c>
      <c r="BF1300" s="135">
        <f>IF(N1300="snížená",J1300,0)</f>
        <v>0</v>
      </c>
      <c r="BG1300" s="135">
        <f>IF(N1300="zákl. přenesená",J1300,0)</f>
        <v>0</v>
      </c>
      <c r="BH1300" s="135">
        <f>IF(N1300="sníž. přenesená",J1300,0)</f>
        <v>0</v>
      </c>
      <c r="BI1300" s="135">
        <f>IF(N1300="nulová",J1300,0)</f>
        <v>0</v>
      </c>
      <c r="BJ1300" s="13" t="s">
        <v>82</v>
      </c>
      <c r="BK1300" s="135">
        <f>ROUND(I1300*H1300,2)</f>
        <v>9900</v>
      </c>
      <c r="BL1300" s="13" t="s">
        <v>133</v>
      </c>
      <c r="BM1300" s="134" t="s">
        <v>2352</v>
      </c>
    </row>
    <row r="1301" spans="2:65" s="1" customFormat="1" ht="48">
      <c r="B1301" s="25"/>
      <c r="D1301" s="136" t="s">
        <v>134</v>
      </c>
      <c r="F1301" s="137" t="s">
        <v>2353</v>
      </c>
      <c r="L1301" s="25"/>
      <c r="M1301" s="138"/>
      <c r="T1301" s="49"/>
      <c r="AT1301" s="13" t="s">
        <v>134</v>
      </c>
      <c r="AU1301" s="13" t="s">
        <v>84</v>
      </c>
    </row>
    <row r="1302" spans="2:65" s="1" customFormat="1" ht="16.5" customHeight="1">
      <c r="B1302" s="25"/>
      <c r="C1302" s="124" t="s">
        <v>1254</v>
      </c>
      <c r="D1302" s="124" t="s">
        <v>128</v>
      </c>
      <c r="E1302" s="125" t="s">
        <v>2354</v>
      </c>
      <c r="F1302" s="126" t="s">
        <v>2355</v>
      </c>
      <c r="G1302" s="127" t="s">
        <v>431</v>
      </c>
      <c r="H1302" s="128">
        <v>30</v>
      </c>
      <c r="I1302" s="129">
        <v>514</v>
      </c>
      <c r="J1302" s="129">
        <f>ROUND(I1302*H1302,2)</f>
        <v>15420</v>
      </c>
      <c r="K1302" s="126" t="s">
        <v>132</v>
      </c>
      <c r="L1302" s="25"/>
      <c r="M1302" s="130" t="s">
        <v>1</v>
      </c>
      <c r="N1302" s="131" t="s">
        <v>39</v>
      </c>
      <c r="O1302" s="132">
        <v>0</v>
      </c>
      <c r="P1302" s="132">
        <f>O1302*H1302</f>
        <v>0</v>
      </c>
      <c r="Q1302" s="132">
        <v>0</v>
      </c>
      <c r="R1302" s="132">
        <f>Q1302*H1302</f>
        <v>0</v>
      </c>
      <c r="S1302" s="132">
        <v>0</v>
      </c>
      <c r="T1302" s="133">
        <f>S1302*H1302</f>
        <v>0</v>
      </c>
      <c r="AR1302" s="134" t="s">
        <v>133</v>
      </c>
      <c r="AT1302" s="134" t="s">
        <v>128</v>
      </c>
      <c r="AU1302" s="134" t="s">
        <v>84</v>
      </c>
      <c r="AY1302" s="13" t="s">
        <v>125</v>
      </c>
      <c r="BE1302" s="135">
        <f>IF(N1302="základní",J1302,0)</f>
        <v>15420</v>
      </c>
      <c r="BF1302" s="135">
        <f>IF(N1302="snížená",J1302,0)</f>
        <v>0</v>
      </c>
      <c r="BG1302" s="135">
        <f>IF(N1302="zákl. přenesená",J1302,0)</f>
        <v>0</v>
      </c>
      <c r="BH1302" s="135">
        <f>IF(N1302="sníž. přenesená",J1302,0)</f>
        <v>0</v>
      </c>
      <c r="BI1302" s="135">
        <f>IF(N1302="nulová",J1302,0)</f>
        <v>0</v>
      </c>
      <c r="BJ1302" s="13" t="s">
        <v>82</v>
      </c>
      <c r="BK1302" s="135">
        <f>ROUND(I1302*H1302,2)</f>
        <v>15420</v>
      </c>
      <c r="BL1302" s="13" t="s">
        <v>133</v>
      </c>
      <c r="BM1302" s="134" t="s">
        <v>2356</v>
      </c>
    </row>
    <row r="1303" spans="2:65" s="1" customFormat="1" ht="48">
      <c r="B1303" s="25"/>
      <c r="D1303" s="136" t="s">
        <v>134</v>
      </c>
      <c r="F1303" s="137" t="s">
        <v>2357</v>
      </c>
      <c r="L1303" s="25"/>
      <c r="M1303" s="138"/>
      <c r="T1303" s="49"/>
      <c r="AT1303" s="13" t="s">
        <v>134</v>
      </c>
      <c r="AU1303" s="13" t="s">
        <v>84</v>
      </c>
    </row>
    <row r="1304" spans="2:65" s="1" customFormat="1" ht="16.5" customHeight="1">
      <c r="B1304" s="25"/>
      <c r="C1304" s="124" t="s">
        <v>2358</v>
      </c>
      <c r="D1304" s="124" t="s">
        <v>128</v>
      </c>
      <c r="E1304" s="125" t="s">
        <v>2359</v>
      </c>
      <c r="F1304" s="126" t="s">
        <v>2360</v>
      </c>
      <c r="G1304" s="127" t="s">
        <v>431</v>
      </c>
      <c r="H1304" s="128">
        <v>30</v>
      </c>
      <c r="I1304" s="129">
        <v>474</v>
      </c>
      <c r="J1304" s="129">
        <f>ROUND(I1304*H1304,2)</f>
        <v>14220</v>
      </c>
      <c r="K1304" s="126" t="s">
        <v>132</v>
      </c>
      <c r="L1304" s="25"/>
      <c r="M1304" s="130" t="s">
        <v>1</v>
      </c>
      <c r="N1304" s="131" t="s">
        <v>39</v>
      </c>
      <c r="O1304" s="132">
        <v>0</v>
      </c>
      <c r="P1304" s="132">
        <f>O1304*H1304</f>
        <v>0</v>
      </c>
      <c r="Q1304" s="132">
        <v>0</v>
      </c>
      <c r="R1304" s="132">
        <f>Q1304*H1304</f>
        <v>0</v>
      </c>
      <c r="S1304" s="132">
        <v>0</v>
      </c>
      <c r="T1304" s="133">
        <f>S1304*H1304</f>
        <v>0</v>
      </c>
      <c r="AR1304" s="134" t="s">
        <v>133</v>
      </c>
      <c r="AT1304" s="134" t="s">
        <v>128</v>
      </c>
      <c r="AU1304" s="134" t="s">
        <v>84</v>
      </c>
      <c r="AY1304" s="13" t="s">
        <v>125</v>
      </c>
      <c r="BE1304" s="135">
        <f>IF(N1304="základní",J1304,0)</f>
        <v>14220</v>
      </c>
      <c r="BF1304" s="135">
        <f>IF(N1304="snížená",J1304,0)</f>
        <v>0</v>
      </c>
      <c r="BG1304" s="135">
        <f>IF(N1304="zákl. přenesená",J1304,0)</f>
        <v>0</v>
      </c>
      <c r="BH1304" s="135">
        <f>IF(N1304="sníž. přenesená",J1304,0)</f>
        <v>0</v>
      </c>
      <c r="BI1304" s="135">
        <f>IF(N1304="nulová",J1304,0)</f>
        <v>0</v>
      </c>
      <c r="BJ1304" s="13" t="s">
        <v>82</v>
      </c>
      <c r="BK1304" s="135">
        <f>ROUND(I1304*H1304,2)</f>
        <v>14220</v>
      </c>
      <c r="BL1304" s="13" t="s">
        <v>133</v>
      </c>
      <c r="BM1304" s="134" t="s">
        <v>2361</v>
      </c>
    </row>
    <row r="1305" spans="2:65" s="1" customFormat="1" ht="48">
      <c r="B1305" s="25"/>
      <c r="D1305" s="136" t="s">
        <v>134</v>
      </c>
      <c r="F1305" s="137" t="s">
        <v>2362</v>
      </c>
      <c r="L1305" s="25"/>
      <c r="M1305" s="138"/>
      <c r="T1305" s="49"/>
      <c r="AT1305" s="13" t="s">
        <v>134</v>
      </c>
      <c r="AU1305" s="13" t="s">
        <v>84</v>
      </c>
    </row>
    <row r="1306" spans="2:65" s="1" customFormat="1" ht="16.5" customHeight="1">
      <c r="B1306" s="25"/>
      <c r="C1306" s="124" t="s">
        <v>1259</v>
      </c>
      <c r="D1306" s="124" t="s">
        <v>128</v>
      </c>
      <c r="E1306" s="125" t="s">
        <v>2363</v>
      </c>
      <c r="F1306" s="126" t="s">
        <v>2364</v>
      </c>
      <c r="G1306" s="127" t="s">
        <v>431</v>
      </c>
      <c r="H1306" s="128">
        <v>30</v>
      </c>
      <c r="I1306" s="129">
        <v>538</v>
      </c>
      <c r="J1306" s="129">
        <f>ROUND(I1306*H1306,2)</f>
        <v>16140</v>
      </c>
      <c r="K1306" s="126" t="s">
        <v>132</v>
      </c>
      <c r="L1306" s="25"/>
      <c r="M1306" s="130" t="s">
        <v>1</v>
      </c>
      <c r="N1306" s="131" t="s">
        <v>39</v>
      </c>
      <c r="O1306" s="132">
        <v>0</v>
      </c>
      <c r="P1306" s="132">
        <f>O1306*H1306</f>
        <v>0</v>
      </c>
      <c r="Q1306" s="132">
        <v>0</v>
      </c>
      <c r="R1306" s="132">
        <f>Q1306*H1306</f>
        <v>0</v>
      </c>
      <c r="S1306" s="132">
        <v>0</v>
      </c>
      <c r="T1306" s="133">
        <f>S1306*H1306</f>
        <v>0</v>
      </c>
      <c r="AR1306" s="134" t="s">
        <v>133</v>
      </c>
      <c r="AT1306" s="134" t="s">
        <v>128</v>
      </c>
      <c r="AU1306" s="134" t="s">
        <v>84</v>
      </c>
      <c r="AY1306" s="13" t="s">
        <v>125</v>
      </c>
      <c r="BE1306" s="135">
        <f>IF(N1306="základní",J1306,0)</f>
        <v>16140</v>
      </c>
      <c r="BF1306" s="135">
        <f>IF(N1306="snížená",J1306,0)</f>
        <v>0</v>
      </c>
      <c r="BG1306" s="135">
        <f>IF(N1306="zákl. přenesená",J1306,0)</f>
        <v>0</v>
      </c>
      <c r="BH1306" s="135">
        <f>IF(N1306="sníž. přenesená",J1306,0)</f>
        <v>0</v>
      </c>
      <c r="BI1306" s="135">
        <f>IF(N1306="nulová",J1306,0)</f>
        <v>0</v>
      </c>
      <c r="BJ1306" s="13" t="s">
        <v>82</v>
      </c>
      <c r="BK1306" s="135">
        <f>ROUND(I1306*H1306,2)</f>
        <v>16140</v>
      </c>
      <c r="BL1306" s="13" t="s">
        <v>133</v>
      </c>
      <c r="BM1306" s="134" t="s">
        <v>2365</v>
      </c>
    </row>
    <row r="1307" spans="2:65" s="1" customFormat="1" ht="48">
      <c r="B1307" s="25"/>
      <c r="D1307" s="136" t="s">
        <v>134</v>
      </c>
      <c r="F1307" s="137" t="s">
        <v>2366</v>
      </c>
      <c r="L1307" s="25"/>
      <c r="M1307" s="138"/>
      <c r="T1307" s="49"/>
      <c r="AT1307" s="13" t="s">
        <v>134</v>
      </c>
      <c r="AU1307" s="13" t="s">
        <v>84</v>
      </c>
    </row>
    <row r="1308" spans="2:65" s="1" customFormat="1" ht="16.5" customHeight="1">
      <c r="B1308" s="25"/>
      <c r="C1308" s="124" t="s">
        <v>2367</v>
      </c>
      <c r="D1308" s="124" t="s">
        <v>128</v>
      </c>
      <c r="E1308" s="125" t="s">
        <v>2368</v>
      </c>
      <c r="F1308" s="126" t="s">
        <v>2369</v>
      </c>
      <c r="G1308" s="127" t="s">
        <v>431</v>
      </c>
      <c r="H1308" s="128">
        <v>30</v>
      </c>
      <c r="I1308" s="129">
        <v>490</v>
      </c>
      <c r="J1308" s="129">
        <f>ROUND(I1308*H1308,2)</f>
        <v>14700</v>
      </c>
      <c r="K1308" s="126" t="s">
        <v>132</v>
      </c>
      <c r="L1308" s="25"/>
      <c r="M1308" s="130" t="s">
        <v>1</v>
      </c>
      <c r="N1308" s="131" t="s">
        <v>39</v>
      </c>
      <c r="O1308" s="132">
        <v>0</v>
      </c>
      <c r="P1308" s="132">
        <f>O1308*H1308</f>
        <v>0</v>
      </c>
      <c r="Q1308" s="132">
        <v>0</v>
      </c>
      <c r="R1308" s="132">
        <f>Q1308*H1308</f>
        <v>0</v>
      </c>
      <c r="S1308" s="132">
        <v>0</v>
      </c>
      <c r="T1308" s="133">
        <f>S1308*H1308</f>
        <v>0</v>
      </c>
      <c r="AR1308" s="134" t="s">
        <v>133</v>
      </c>
      <c r="AT1308" s="134" t="s">
        <v>128</v>
      </c>
      <c r="AU1308" s="134" t="s">
        <v>84</v>
      </c>
      <c r="AY1308" s="13" t="s">
        <v>125</v>
      </c>
      <c r="BE1308" s="135">
        <f>IF(N1308="základní",J1308,0)</f>
        <v>14700</v>
      </c>
      <c r="BF1308" s="135">
        <f>IF(N1308="snížená",J1308,0)</f>
        <v>0</v>
      </c>
      <c r="BG1308" s="135">
        <f>IF(N1308="zákl. přenesená",J1308,0)</f>
        <v>0</v>
      </c>
      <c r="BH1308" s="135">
        <f>IF(N1308="sníž. přenesená",J1308,0)</f>
        <v>0</v>
      </c>
      <c r="BI1308" s="135">
        <f>IF(N1308="nulová",J1308,0)</f>
        <v>0</v>
      </c>
      <c r="BJ1308" s="13" t="s">
        <v>82</v>
      </c>
      <c r="BK1308" s="135">
        <f>ROUND(I1308*H1308,2)</f>
        <v>14700</v>
      </c>
      <c r="BL1308" s="13" t="s">
        <v>133</v>
      </c>
      <c r="BM1308" s="134" t="s">
        <v>2370</v>
      </c>
    </row>
    <row r="1309" spans="2:65" s="1" customFormat="1" ht="48">
      <c r="B1309" s="25"/>
      <c r="D1309" s="136" t="s">
        <v>134</v>
      </c>
      <c r="F1309" s="137" t="s">
        <v>2371</v>
      </c>
      <c r="L1309" s="25"/>
      <c r="M1309" s="138"/>
      <c r="T1309" s="49"/>
      <c r="AT1309" s="13" t="s">
        <v>134</v>
      </c>
      <c r="AU1309" s="13" t="s">
        <v>84</v>
      </c>
    </row>
    <row r="1310" spans="2:65" s="1" customFormat="1" ht="16.5" customHeight="1">
      <c r="B1310" s="25"/>
      <c r="C1310" s="124" t="s">
        <v>1265</v>
      </c>
      <c r="D1310" s="124" t="s">
        <v>128</v>
      </c>
      <c r="E1310" s="125" t="s">
        <v>2372</v>
      </c>
      <c r="F1310" s="126" t="s">
        <v>2373</v>
      </c>
      <c r="G1310" s="127" t="s">
        <v>431</v>
      </c>
      <c r="H1310" s="128">
        <v>30</v>
      </c>
      <c r="I1310" s="129">
        <v>410</v>
      </c>
      <c r="J1310" s="129">
        <f>ROUND(I1310*H1310,2)</f>
        <v>12300</v>
      </c>
      <c r="K1310" s="126" t="s">
        <v>132</v>
      </c>
      <c r="L1310" s="25"/>
      <c r="M1310" s="130" t="s">
        <v>1</v>
      </c>
      <c r="N1310" s="131" t="s">
        <v>39</v>
      </c>
      <c r="O1310" s="132">
        <v>0</v>
      </c>
      <c r="P1310" s="132">
        <f>O1310*H1310</f>
        <v>0</v>
      </c>
      <c r="Q1310" s="132">
        <v>0</v>
      </c>
      <c r="R1310" s="132">
        <f>Q1310*H1310</f>
        <v>0</v>
      </c>
      <c r="S1310" s="132">
        <v>0</v>
      </c>
      <c r="T1310" s="133">
        <f>S1310*H1310</f>
        <v>0</v>
      </c>
      <c r="AR1310" s="134" t="s">
        <v>133</v>
      </c>
      <c r="AT1310" s="134" t="s">
        <v>128</v>
      </c>
      <c r="AU1310" s="134" t="s">
        <v>84</v>
      </c>
      <c r="AY1310" s="13" t="s">
        <v>125</v>
      </c>
      <c r="BE1310" s="135">
        <f>IF(N1310="základní",J1310,0)</f>
        <v>12300</v>
      </c>
      <c r="BF1310" s="135">
        <f>IF(N1310="snížená",J1310,0)</f>
        <v>0</v>
      </c>
      <c r="BG1310" s="135">
        <f>IF(N1310="zákl. přenesená",J1310,0)</f>
        <v>0</v>
      </c>
      <c r="BH1310" s="135">
        <f>IF(N1310="sníž. přenesená",J1310,0)</f>
        <v>0</v>
      </c>
      <c r="BI1310" s="135">
        <f>IF(N1310="nulová",J1310,0)</f>
        <v>0</v>
      </c>
      <c r="BJ1310" s="13" t="s">
        <v>82</v>
      </c>
      <c r="BK1310" s="135">
        <f>ROUND(I1310*H1310,2)</f>
        <v>12300</v>
      </c>
      <c r="BL1310" s="13" t="s">
        <v>133</v>
      </c>
      <c r="BM1310" s="134" t="s">
        <v>2374</v>
      </c>
    </row>
    <row r="1311" spans="2:65" s="1" customFormat="1" ht="48">
      <c r="B1311" s="25"/>
      <c r="D1311" s="136" t="s">
        <v>134</v>
      </c>
      <c r="F1311" s="137" t="s">
        <v>2375</v>
      </c>
      <c r="L1311" s="25"/>
      <c r="M1311" s="138"/>
      <c r="T1311" s="49"/>
      <c r="AT1311" s="13" t="s">
        <v>134</v>
      </c>
      <c r="AU1311" s="13" t="s">
        <v>84</v>
      </c>
    </row>
    <row r="1312" spans="2:65" s="1" customFormat="1" ht="16.5" customHeight="1">
      <c r="B1312" s="25"/>
      <c r="C1312" s="124" t="s">
        <v>2376</v>
      </c>
      <c r="D1312" s="124" t="s">
        <v>128</v>
      </c>
      <c r="E1312" s="125" t="s">
        <v>2377</v>
      </c>
      <c r="F1312" s="126" t="s">
        <v>2378</v>
      </c>
      <c r="G1312" s="127" t="s">
        <v>431</v>
      </c>
      <c r="H1312" s="128">
        <v>30</v>
      </c>
      <c r="I1312" s="129">
        <v>369</v>
      </c>
      <c r="J1312" s="129">
        <f>ROUND(I1312*H1312,2)</f>
        <v>11070</v>
      </c>
      <c r="K1312" s="126" t="s">
        <v>132</v>
      </c>
      <c r="L1312" s="25"/>
      <c r="M1312" s="130" t="s">
        <v>1</v>
      </c>
      <c r="N1312" s="131" t="s">
        <v>39</v>
      </c>
      <c r="O1312" s="132">
        <v>0</v>
      </c>
      <c r="P1312" s="132">
        <f>O1312*H1312</f>
        <v>0</v>
      </c>
      <c r="Q1312" s="132">
        <v>0</v>
      </c>
      <c r="R1312" s="132">
        <f>Q1312*H1312</f>
        <v>0</v>
      </c>
      <c r="S1312" s="132">
        <v>0</v>
      </c>
      <c r="T1312" s="133">
        <f>S1312*H1312</f>
        <v>0</v>
      </c>
      <c r="AR1312" s="134" t="s">
        <v>133</v>
      </c>
      <c r="AT1312" s="134" t="s">
        <v>128</v>
      </c>
      <c r="AU1312" s="134" t="s">
        <v>84</v>
      </c>
      <c r="AY1312" s="13" t="s">
        <v>125</v>
      </c>
      <c r="BE1312" s="135">
        <f>IF(N1312="základní",J1312,0)</f>
        <v>11070</v>
      </c>
      <c r="BF1312" s="135">
        <f>IF(N1312="snížená",J1312,0)</f>
        <v>0</v>
      </c>
      <c r="BG1312" s="135">
        <f>IF(N1312="zákl. přenesená",J1312,0)</f>
        <v>0</v>
      </c>
      <c r="BH1312" s="135">
        <f>IF(N1312="sníž. přenesená",J1312,0)</f>
        <v>0</v>
      </c>
      <c r="BI1312" s="135">
        <f>IF(N1312="nulová",J1312,0)</f>
        <v>0</v>
      </c>
      <c r="BJ1312" s="13" t="s">
        <v>82</v>
      </c>
      <c r="BK1312" s="135">
        <f>ROUND(I1312*H1312,2)</f>
        <v>11070</v>
      </c>
      <c r="BL1312" s="13" t="s">
        <v>133</v>
      </c>
      <c r="BM1312" s="134" t="s">
        <v>2379</v>
      </c>
    </row>
    <row r="1313" spans="2:65" s="1" customFormat="1" ht="48">
      <c r="B1313" s="25"/>
      <c r="D1313" s="136" t="s">
        <v>134</v>
      </c>
      <c r="F1313" s="137" t="s">
        <v>2380</v>
      </c>
      <c r="L1313" s="25"/>
      <c r="M1313" s="138"/>
      <c r="T1313" s="49"/>
      <c r="AT1313" s="13" t="s">
        <v>134</v>
      </c>
      <c r="AU1313" s="13" t="s">
        <v>84</v>
      </c>
    </row>
    <row r="1314" spans="2:65" s="1" customFormat="1" ht="16.5" customHeight="1">
      <c r="B1314" s="25"/>
      <c r="C1314" s="124" t="s">
        <v>1269</v>
      </c>
      <c r="D1314" s="124" t="s">
        <v>128</v>
      </c>
      <c r="E1314" s="125" t="s">
        <v>2381</v>
      </c>
      <c r="F1314" s="126" t="s">
        <v>2382</v>
      </c>
      <c r="G1314" s="127" t="s">
        <v>431</v>
      </c>
      <c r="H1314" s="128">
        <v>30</v>
      </c>
      <c r="I1314" s="129">
        <v>571</v>
      </c>
      <c r="J1314" s="129">
        <f>ROUND(I1314*H1314,2)</f>
        <v>17130</v>
      </c>
      <c r="K1314" s="126" t="s">
        <v>132</v>
      </c>
      <c r="L1314" s="25"/>
      <c r="M1314" s="130" t="s">
        <v>1</v>
      </c>
      <c r="N1314" s="131" t="s">
        <v>39</v>
      </c>
      <c r="O1314" s="132">
        <v>0</v>
      </c>
      <c r="P1314" s="132">
        <f>O1314*H1314</f>
        <v>0</v>
      </c>
      <c r="Q1314" s="132">
        <v>0</v>
      </c>
      <c r="R1314" s="132">
        <f>Q1314*H1314</f>
        <v>0</v>
      </c>
      <c r="S1314" s="132">
        <v>0</v>
      </c>
      <c r="T1314" s="133">
        <f>S1314*H1314</f>
        <v>0</v>
      </c>
      <c r="AR1314" s="134" t="s">
        <v>133</v>
      </c>
      <c r="AT1314" s="134" t="s">
        <v>128</v>
      </c>
      <c r="AU1314" s="134" t="s">
        <v>84</v>
      </c>
      <c r="AY1314" s="13" t="s">
        <v>125</v>
      </c>
      <c r="BE1314" s="135">
        <f>IF(N1314="základní",J1314,0)</f>
        <v>17130</v>
      </c>
      <c r="BF1314" s="135">
        <f>IF(N1314="snížená",J1314,0)</f>
        <v>0</v>
      </c>
      <c r="BG1314" s="135">
        <f>IF(N1314="zákl. přenesená",J1314,0)</f>
        <v>0</v>
      </c>
      <c r="BH1314" s="135">
        <f>IF(N1314="sníž. přenesená",J1314,0)</f>
        <v>0</v>
      </c>
      <c r="BI1314" s="135">
        <f>IF(N1314="nulová",J1314,0)</f>
        <v>0</v>
      </c>
      <c r="BJ1314" s="13" t="s">
        <v>82</v>
      </c>
      <c r="BK1314" s="135">
        <f>ROUND(I1314*H1314,2)</f>
        <v>17130</v>
      </c>
      <c r="BL1314" s="13" t="s">
        <v>133</v>
      </c>
      <c r="BM1314" s="134" t="s">
        <v>2383</v>
      </c>
    </row>
    <row r="1315" spans="2:65" s="1" customFormat="1" ht="48">
      <c r="B1315" s="25"/>
      <c r="D1315" s="136" t="s">
        <v>134</v>
      </c>
      <c r="F1315" s="137" t="s">
        <v>2384</v>
      </c>
      <c r="L1315" s="25"/>
      <c r="M1315" s="138"/>
      <c r="T1315" s="49"/>
      <c r="AT1315" s="13" t="s">
        <v>134</v>
      </c>
      <c r="AU1315" s="13" t="s">
        <v>84</v>
      </c>
    </row>
    <row r="1316" spans="2:65" s="1" customFormat="1" ht="16.5" customHeight="1">
      <c r="B1316" s="25"/>
      <c r="C1316" s="124" t="s">
        <v>2385</v>
      </c>
      <c r="D1316" s="124" t="s">
        <v>128</v>
      </c>
      <c r="E1316" s="125" t="s">
        <v>2386</v>
      </c>
      <c r="F1316" s="126" t="s">
        <v>2387</v>
      </c>
      <c r="G1316" s="127" t="s">
        <v>431</v>
      </c>
      <c r="H1316" s="128">
        <v>30</v>
      </c>
      <c r="I1316" s="129">
        <v>530</v>
      </c>
      <c r="J1316" s="129">
        <f>ROUND(I1316*H1316,2)</f>
        <v>15900</v>
      </c>
      <c r="K1316" s="126" t="s">
        <v>132</v>
      </c>
      <c r="L1316" s="25"/>
      <c r="M1316" s="130" t="s">
        <v>1</v>
      </c>
      <c r="N1316" s="131" t="s">
        <v>39</v>
      </c>
      <c r="O1316" s="132">
        <v>0</v>
      </c>
      <c r="P1316" s="132">
        <f>O1316*H1316</f>
        <v>0</v>
      </c>
      <c r="Q1316" s="132">
        <v>0</v>
      </c>
      <c r="R1316" s="132">
        <f>Q1316*H1316</f>
        <v>0</v>
      </c>
      <c r="S1316" s="132">
        <v>0</v>
      </c>
      <c r="T1316" s="133">
        <f>S1316*H1316</f>
        <v>0</v>
      </c>
      <c r="AR1316" s="134" t="s">
        <v>133</v>
      </c>
      <c r="AT1316" s="134" t="s">
        <v>128</v>
      </c>
      <c r="AU1316" s="134" t="s">
        <v>84</v>
      </c>
      <c r="AY1316" s="13" t="s">
        <v>125</v>
      </c>
      <c r="BE1316" s="135">
        <f>IF(N1316="základní",J1316,0)</f>
        <v>15900</v>
      </c>
      <c r="BF1316" s="135">
        <f>IF(N1316="snížená",J1316,0)</f>
        <v>0</v>
      </c>
      <c r="BG1316" s="135">
        <f>IF(N1316="zákl. přenesená",J1316,0)</f>
        <v>0</v>
      </c>
      <c r="BH1316" s="135">
        <f>IF(N1316="sníž. přenesená",J1316,0)</f>
        <v>0</v>
      </c>
      <c r="BI1316" s="135">
        <f>IF(N1316="nulová",J1316,0)</f>
        <v>0</v>
      </c>
      <c r="BJ1316" s="13" t="s">
        <v>82</v>
      </c>
      <c r="BK1316" s="135">
        <f>ROUND(I1316*H1316,2)</f>
        <v>15900</v>
      </c>
      <c r="BL1316" s="13" t="s">
        <v>133</v>
      </c>
      <c r="BM1316" s="134" t="s">
        <v>2388</v>
      </c>
    </row>
    <row r="1317" spans="2:65" s="1" customFormat="1" ht="48">
      <c r="B1317" s="25"/>
      <c r="D1317" s="136" t="s">
        <v>134</v>
      </c>
      <c r="F1317" s="137" t="s">
        <v>2389</v>
      </c>
      <c r="L1317" s="25"/>
      <c r="M1317" s="138"/>
      <c r="T1317" s="49"/>
      <c r="AT1317" s="13" t="s">
        <v>134</v>
      </c>
      <c r="AU1317" s="13" t="s">
        <v>84</v>
      </c>
    </row>
    <row r="1318" spans="2:65" s="1" customFormat="1" ht="16.5" customHeight="1">
      <c r="B1318" s="25"/>
      <c r="C1318" s="124" t="s">
        <v>1274</v>
      </c>
      <c r="D1318" s="124" t="s">
        <v>128</v>
      </c>
      <c r="E1318" s="125" t="s">
        <v>2390</v>
      </c>
      <c r="F1318" s="126" t="s">
        <v>2391</v>
      </c>
      <c r="G1318" s="127" t="s">
        <v>431</v>
      </c>
      <c r="H1318" s="128">
        <v>30</v>
      </c>
      <c r="I1318" s="129">
        <v>450</v>
      </c>
      <c r="J1318" s="129">
        <f>ROUND(I1318*H1318,2)</f>
        <v>13500</v>
      </c>
      <c r="K1318" s="126" t="s">
        <v>132</v>
      </c>
      <c r="L1318" s="25"/>
      <c r="M1318" s="130" t="s">
        <v>1</v>
      </c>
      <c r="N1318" s="131" t="s">
        <v>39</v>
      </c>
      <c r="O1318" s="132">
        <v>0</v>
      </c>
      <c r="P1318" s="132">
        <f>O1318*H1318</f>
        <v>0</v>
      </c>
      <c r="Q1318" s="132">
        <v>0</v>
      </c>
      <c r="R1318" s="132">
        <f>Q1318*H1318</f>
        <v>0</v>
      </c>
      <c r="S1318" s="132">
        <v>0</v>
      </c>
      <c r="T1318" s="133">
        <f>S1318*H1318</f>
        <v>0</v>
      </c>
      <c r="AR1318" s="134" t="s">
        <v>133</v>
      </c>
      <c r="AT1318" s="134" t="s">
        <v>128</v>
      </c>
      <c r="AU1318" s="134" t="s">
        <v>84</v>
      </c>
      <c r="AY1318" s="13" t="s">
        <v>125</v>
      </c>
      <c r="BE1318" s="135">
        <f>IF(N1318="základní",J1318,0)</f>
        <v>13500</v>
      </c>
      <c r="BF1318" s="135">
        <f>IF(N1318="snížená",J1318,0)</f>
        <v>0</v>
      </c>
      <c r="BG1318" s="135">
        <f>IF(N1318="zákl. přenesená",J1318,0)</f>
        <v>0</v>
      </c>
      <c r="BH1318" s="135">
        <f>IF(N1318="sníž. přenesená",J1318,0)</f>
        <v>0</v>
      </c>
      <c r="BI1318" s="135">
        <f>IF(N1318="nulová",J1318,0)</f>
        <v>0</v>
      </c>
      <c r="BJ1318" s="13" t="s">
        <v>82</v>
      </c>
      <c r="BK1318" s="135">
        <f>ROUND(I1318*H1318,2)</f>
        <v>13500</v>
      </c>
      <c r="BL1318" s="13" t="s">
        <v>133</v>
      </c>
      <c r="BM1318" s="134" t="s">
        <v>2392</v>
      </c>
    </row>
    <row r="1319" spans="2:65" s="1" customFormat="1" ht="48">
      <c r="B1319" s="25"/>
      <c r="D1319" s="136" t="s">
        <v>134</v>
      </c>
      <c r="F1319" s="137" t="s">
        <v>2393</v>
      </c>
      <c r="L1319" s="25"/>
      <c r="M1319" s="138"/>
      <c r="T1319" s="49"/>
      <c r="AT1319" s="13" t="s">
        <v>134</v>
      </c>
      <c r="AU1319" s="13" t="s">
        <v>84</v>
      </c>
    </row>
    <row r="1320" spans="2:65" s="1" customFormat="1" ht="16.5" customHeight="1">
      <c r="B1320" s="25"/>
      <c r="C1320" s="124" t="s">
        <v>2394</v>
      </c>
      <c r="D1320" s="124" t="s">
        <v>128</v>
      </c>
      <c r="E1320" s="125" t="s">
        <v>2395</v>
      </c>
      <c r="F1320" s="126" t="s">
        <v>2396</v>
      </c>
      <c r="G1320" s="127" t="s">
        <v>431</v>
      </c>
      <c r="H1320" s="128">
        <v>30</v>
      </c>
      <c r="I1320" s="129">
        <v>402</v>
      </c>
      <c r="J1320" s="129">
        <f>ROUND(I1320*H1320,2)</f>
        <v>12060</v>
      </c>
      <c r="K1320" s="126" t="s">
        <v>132</v>
      </c>
      <c r="L1320" s="25"/>
      <c r="M1320" s="130" t="s">
        <v>1</v>
      </c>
      <c r="N1320" s="131" t="s">
        <v>39</v>
      </c>
      <c r="O1320" s="132">
        <v>0</v>
      </c>
      <c r="P1320" s="132">
        <f>O1320*H1320</f>
        <v>0</v>
      </c>
      <c r="Q1320" s="132">
        <v>0</v>
      </c>
      <c r="R1320" s="132">
        <f>Q1320*H1320</f>
        <v>0</v>
      </c>
      <c r="S1320" s="132">
        <v>0</v>
      </c>
      <c r="T1320" s="133">
        <f>S1320*H1320</f>
        <v>0</v>
      </c>
      <c r="AR1320" s="134" t="s">
        <v>133</v>
      </c>
      <c r="AT1320" s="134" t="s">
        <v>128</v>
      </c>
      <c r="AU1320" s="134" t="s">
        <v>84</v>
      </c>
      <c r="AY1320" s="13" t="s">
        <v>125</v>
      </c>
      <c r="BE1320" s="135">
        <f>IF(N1320="základní",J1320,0)</f>
        <v>12060</v>
      </c>
      <c r="BF1320" s="135">
        <f>IF(N1320="snížená",J1320,0)</f>
        <v>0</v>
      </c>
      <c r="BG1320" s="135">
        <f>IF(N1320="zákl. přenesená",J1320,0)</f>
        <v>0</v>
      </c>
      <c r="BH1320" s="135">
        <f>IF(N1320="sníž. přenesená",J1320,0)</f>
        <v>0</v>
      </c>
      <c r="BI1320" s="135">
        <f>IF(N1320="nulová",J1320,0)</f>
        <v>0</v>
      </c>
      <c r="BJ1320" s="13" t="s">
        <v>82</v>
      </c>
      <c r="BK1320" s="135">
        <f>ROUND(I1320*H1320,2)</f>
        <v>12060</v>
      </c>
      <c r="BL1320" s="13" t="s">
        <v>133</v>
      </c>
      <c r="BM1320" s="134" t="s">
        <v>2397</v>
      </c>
    </row>
    <row r="1321" spans="2:65" s="1" customFormat="1" ht="48">
      <c r="B1321" s="25"/>
      <c r="D1321" s="136" t="s">
        <v>134</v>
      </c>
      <c r="F1321" s="137" t="s">
        <v>2398</v>
      </c>
      <c r="L1321" s="25"/>
      <c r="M1321" s="138"/>
      <c r="T1321" s="49"/>
      <c r="AT1321" s="13" t="s">
        <v>134</v>
      </c>
      <c r="AU1321" s="13" t="s">
        <v>84</v>
      </c>
    </row>
    <row r="1322" spans="2:65" s="1" customFormat="1" ht="16.5" customHeight="1">
      <c r="B1322" s="25"/>
      <c r="C1322" s="124" t="s">
        <v>1278</v>
      </c>
      <c r="D1322" s="124" t="s">
        <v>128</v>
      </c>
      <c r="E1322" s="125" t="s">
        <v>2399</v>
      </c>
      <c r="F1322" s="126" t="s">
        <v>2400</v>
      </c>
      <c r="G1322" s="127" t="s">
        <v>431</v>
      </c>
      <c r="H1322" s="128">
        <v>30</v>
      </c>
      <c r="I1322" s="129">
        <v>626</v>
      </c>
      <c r="J1322" s="129">
        <f>ROUND(I1322*H1322,2)</f>
        <v>18780</v>
      </c>
      <c r="K1322" s="126" t="s">
        <v>132</v>
      </c>
      <c r="L1322" s="25"/>
      <c r="M1322" s="130" t="s">
        <v>1</v>
      </c>
      <c r="N1322" s="131" t="s">
        <v>39</v>
      </c>
      <c r="O1322" s="132">
        <v>0</v>
      </c>
      <c r="P1322" s="132">
        <f>O1322*H1322</f>
        <v>0</v>
      </c>
      <c r="Q1322" s="132">
        <v>0</v>
      </c>
      <c r="R1322" s="132">
        <f>Q1322*H1322</f>
        <v>0</v>
      </c>
      <c r="S1322" s="132">
        <v>0</v>
      </c>
      <c r="T1322" s="133">
        <f>S1322*H1322</f>
        <v>0</v>
      </c>
      <c r="AR1322" s="134" t="s">
        <v>133</v>
      </c>
      <c r="AT1322" s="134" t="s">
        <v>128</v>
      </c>
      <c r="AU1322" s="134" t="s">
        <v>84</v>
      </c>
      <c r="AY1322" s="13" t="s">
        <v>125</v>
      </c>
      <c r="BE1322" s="135">
        <f>IF(N1322="základní",J1322,0)</f>
        <v>18780</v>
      </c>
      <c r="BF1322" s="135">
        <f>IF(N1322="snížená",J1322,0)</f>
        <v>0</v>
      </c>
      <c r="BG1322" s="135">
        <f>IF(N1322="zákl. přenesená",J1322,0)</f>
        <v>0</v>
      </c>
      <c r="BH1322" s="135">
        <f>IF(N1322="sníž. přenesená",J1322,0)</f>
        <v>0</v>
      </c>
      <c r="BI1322" s="135">
        <f>IF(N1322="nulová",J1322,0)</f>
        <v>0</v>
      </c>
      <c r="BJ1322" s="13" t="s">
        <v>82</v>
      </c>
      <c r="BK1322" s="135">
        <f>ROUND(I1322*H1322,2)</f>
        <v>18780</v>
      </c>
      <c r="BL1322" s="13" t="s">
        <v>133</v>
      </c>
      <c r="BM1322" s="134" t="s">
        <v>2401</v>
      </c>
    </row>
    <row r="1323" spans="2:65" s="1" customFormat="1" ht="48">
      <c r="B1323" s="25"/>
      <c r="D1323" s="136" t="s">
        <v>134</v>
      </c>
      <c r="F1323" s="137" t="s">
        <v>2402</v>
      </c>
      <c r="L1323" s="25"/>
      <c r="M1323" s="138"/>
      <c r="T1323" s="49"/>
      <c r="AT1323" s="13" t="s">
        <v>134</v>
      </c>
      <c r="AU1323" s="13" t="s">
        <v>84</v>
      </c>
    </row>
    <row r="1324" spans="2:65" s="1" customFormat="1" ht="16.5" customHeight="1">
      <c r="B1324" s="25"/>
      <c r="C1324" s="124" t="s">
        <v>2403</v>
      </c>
      <c r="D1324" s="124" t="s">
        <v>128</v>
      </c>
      <c r="E1324" s="125" t="s">
        <v>2404</v>
      </c>
      <c r="F1324" s="126" t="s">
        <v>2405</v>
      </c>
      <c r="G1324" s="127" t="s">
        <v>431</v>
      </c>
      <c r="H1324" s="128">
        <v>30</v>
      </c>
      <c r="I1324" s="129">
        <v>587</v>
      </c>
      <c r="J1324" s="129">
        <f>ROUND(I1324*H1324,2)</f>
        <v>17610</v>
      </c>
      <c r="K1324" s="126" t="s">
        <v>132</v>
      </c>
      <c r="L1324" s="25"/>
      <c r="M1324" s="130" t="s">
        <v>1</v>
      </c>
      <c r="N1324" s="131" t="s">
        <v>39</v>
      </c>
      <c r="O1324" s="132">
        <v>0</v>
      </c>
      <c r="P1324" s="132">
        <f>O1324*H1324</f>
        <v>0</v>
      </c>
      <c r="Q1324" s="132">
        <v>0</v>
      </c>
      <c r="R1324" s="132">
        <f>Q1324*H1324</f>
        <v>0</v>
      </c>
      <c r="S1324" s="132">
        <v>0</v>
      </c>
      <c r="T1324" s="133">
        <f>S1324*H1324</f>
        <v>0</v>
      </c>
      <c r="AR1324" s="134" t="s">
        <v>133</v>
      </c>
      <c r="AT1324" s="134" t="s">
        <v>128</v>
      </c>
      <c r="AU1324" s="134" t="s">
        <v>84</v>
      </c>
      <c r="AY1324" s="13" t="s">
        <v>125</v>
      </c>
      <c r="BE1324" s="135">
        <f>IF(N1324="základní",J1324,0)</f>
        <v>17610</v>
      </c>
      <c r="BF1324" s="135">
        <f>IF(N1324="snížená",J1324,0)</f>
        <v>0</v>
      </c>
      <c r="BG1324" s="135">
        <f>IF(N1324="zákl. přenesená",J1324,0)</f>
        <v>0</v>
      </c>
      <c r="BH1324" s="135">
        <f>IF(N1324="sníž. přenesená",J1324,0)</f>
        <v>0</v>
      </c>
      <c r="BI1324" s="135">
        <f>IF(N1324="nulová",J1324,0)</f>
        <v>0</v>
      </c>
      <c r="BJ1324" s="13" t="s">
        <v>82</v>
      </c>
      <c r="BK1324" s="135">
        <f>ROUND(I1324*H1324,2)</f>
        <v>17610</v>
      </c>
      <c r="BL1324" s="13" t="s">
        <v>133</v>
      </c>
      <c r="BM1324" s="134" t="s">
        <v>2406</v>
      </c>
    </row>
    <row r="1325" spans="2:65" s="1" customFormat="1" ht="48">
      <c r="B1325" s="25"/>
      <c r="D1325" s="136" t="s">
        <v>134</v>
      </c>
      <c r="F1325" s="137" t="s">
        <v>2407</v>
      </c>
      <c r="L1325" s="25"/>
      <c r="M1325" s="138"/>
      <c r="T1325" s="49"/>
      <c r="AT1325" s="13" t="s">
        <v>134</v>
      </c>
      <c r="AU1325" s="13" t="s">
        <v>84</v>
      </c>
    </row>
    <row r="1326" spans="2:65" s="1" customFormat="1" ht="16.5" customHeight="1">
      <c r="B1326" s="25"/>
      <c r="C1326" s="124" t="s">
        <v>1283</v>
      </c>
      <c r="D1326" s="124" t="s">
        <v>128</v>
      </c>
      <c r="E1326" s="125" t="s">
        <v>2408</v>
      </c>
      <c r="F1326" s="126" t="s">
        <v>2409</v>
      </c>
      <c r="G1326" s="127" t="s">
        <v>2410</v>
      </c>
      <c r="H1326" s="128">
        <v>2</v>
      </c>
      <c r="I1326" s="129">
        <v>6990</v>
      </c>
      <c r="J1326" s="129">
        <f>ROUND(I1326*H1326,2)</f>
        <v>13980</v>
      </c>
      <c r="K1326" s="126" t="s">
        <v>132</v>
      </c>
      <c r="L1326" s="25"/>
      <c r="M1326" s="130" t="s">
        <v>1</v>
      </c>
      <c r="N1326" s="131" t="s">
        <v>39</v>
      </c>
      <c r="O1326" s="132">
        <v>0</v>
      </c>
      <c r="P1326" s="132">
        <f>O1326*H1326</f>
        <v>0</v>
      </c>
      <c r="Q1326" s="132">
        <v>0</v>
      </c>
      <c r="R1326" s="132">
        <f>Q1326*H1326</f>
        <v>0</v>
      </c>
      <c r="S1326" s="132">
        <v>0</v>
      </c>
      <c r="T1326" s="133">
        <f>S1326*H1326</f>
        <v>0</v>
      </c>
      <c r="AR1326" s="134" t="s">
        <v>133</v>
      </c>
      <c r="AT1326" s="134" t="s">
        <v>128</v>
      </c>
      <c r="AU1326" s="134" t="s">
        <v>84</v>
      </c>
      <c r="AY1326" s="13" t="s">
        <v>125</v>
      </c>
      <c r="BE1326" s="135">
        <f>IF(N1326="základní",J1326,0)</f>
        <v>13980</v>
      </c>
      <c r="BF1326" s="135">
        <f>IF(N1326="snížená",J1326,0)</f>
        <v>0</v>
      </c>
      <c r="BG1326" s="135">
        <f>IF(N1326="zákl. přenesená",J1326,0)</f>
        <v>0</v>
      </c>
      <c r="BH1326" s="135">
        <f>IF(N1326="sníž. přenesená",J1326,0)</f>
        <v>0</v>
      </c>
      <c r="BI1326" s="135">
        <f>IF(N1326="nulová",J1326,0)</f>
        <v>0</v>
      </c>
      <c r="BJ1326" s="13" t="s">
        <v>82</v>
      </c>
      <c r="BK1326" s="135">
        <f>ROUND(I1326*H1326,2)</f>
        <v>13980</v>
      </c>
      <c r="BL1326" s="13" t="s">
        <v>133</v>
      </c>
      <c r="BM1326" s="134" t="s">
        <v>2411</v>
      </c>
    </row>
    <row r="1327" spans="2:65" s="1" customFormat="1" ht="28.8">
      <c r="B1327" s="25"/>
      <c r="D1327" s="136" t="s">
        <v>134</v>
      </c>
      <c r="F1327" s="137" t="s">
        <v>2412</v>
      </c>
      <c r="L1327" s="25"/>
      <c r="M1327" s="138"/>
      <c r="T1327" s="49"/>
      <c r="AT1327" s="13" t="s">
        <v>134</v>
      </c>
      <c r="AU1327" s="13" t="s">
        <v>84</v>
      </c>
    </row>
    <row r="1328" spans="2:65" s="1" customFormat="1" ht="19.2">
      <c r="B1328" s="25"/>
      <c r="D1328" s="136" t="s">
        <v>136</v>
      </c>
      <c r="F1328" s="139" t="s">
        <v>2413</v>
      </c>
      <c r="L1328" s="25"/>
      <c r="M1328" s="138"/>
      <c r="T1328" s="49"/>
      <c r="AT1328" s="13" t="s">
        <v>136</v>
      </c>
      <c r="AU1328" s="13" t="s">
        <v>84</v>
      </c>
    </row>
    <row r="1329" spans="2:65" s="1" customFormat="1" ht="16.5" customHeight="1">
      <c r="B1329" s="25"/>
      <c r="C1329" s="124" t="s">
        <v>2414</v>
      </c>
      <c r="D1329" s="124" t="s">
        <v>128</v>
      </c>
      <c r="E1329" s="125" t="s">
        <v>2415</v>
      </c>
      <c r="F1329" s="126" t="s">
        <v>2416</v>
      </c>
      <c r="G1329" s="127" t="s">
        <v>2410</v>
      </c>
      <c r="H1329" s="128">
        <v>2</v>
      </c>
      <c r="I1329" s="129">
        <v>6650</v>
      </c>
      <c r="J1329" s="129">
        <f>ROUND(I1329*H1329,2)</f>
        <v>13300</v>
      </c>
      <c r="K1329" s="126" t="s">
        <v>132</v>
      </c>
      <c r="L1329" s="25"/>
      <c r="M1329" s="130" t="s">
        <v>1</v>
      </c>
      <c r="N1329" s="131" t="s">
        <v>39</v>
      </c>
      <c r="O1329" s="132">
        <v>0</v>
      </c>
      <c r="P1329" s="132">
        <f>O1329*H1329</f>
        <v>0</v>
      </c>
      <c r="Q1329" s="132">
        <v>0</v>
      </c>
      <c r="R1329" s="132">
        <f>Q1329*H1329</f>
        <v>0</v>
      </c>
      <c r="S1329" s="132">
        <v>0</v>
      </c>
      <c r="T1329" s="133">
        <f>S1329*H1329</f>
        <v>0</v>
      </c>
      <c r="AR1329" s="134" t="s">
        <v>133</v>
      </c>
      <c r="AT1329" s="134" t="s">
        <v>128</v>
      </c>
      <c r="AU1329" s="134" t="s">
        <v>84</v>
      </c>
      <c r="AY1329" s="13" t="s">
        <v>125</v>
      </c>
      <c r="BE1329" s="135">
        <f>IF(N1329="základní",J1329,0)</f>
        <v>13300</v>
      </c>
      <c r="BF1329" s="135">
        <f>IF(N1329="snížená",J1329,0)</f>
        <v>0</v>
      </c>
      <c r="BG1329" s="135">
        <f>IF(N1329="zákl. přenesená",J1329,0)</f>
        <v>0</v>
      </c>
      <c r="BH1329" s="135">
        <f>IF(N1329="sníž. přenesená",J1329,0)</f>
        <v>0</v>
      </c>
      <c r="BI1329" s="135">
        <f>IF(N1329="nulová",J1329,0)</f>
        <v>0</v>
      </c>
      <c r="BJ1329" s="13" t="s">
        <v>82</v>
      </c>
      <c r="BK1329" s="135">
        <f>ROUND(I1329*H1329,2)</f>
        <v>13300</v>
      </c>
      <c r="BL1329" s="13" t="s">
        <v>133</v>
      </c>
      <c r="BM1329" s="134" t="s">
        <v>2417</v>
      </c>
    </row>
    <row r="1330" spans="2:65" s="1" customFormat="1" ht="28.8">
      <c r="B1330" s="25"/>
      <c r="D1330" s="136" t="s">
        <v>134</v>
      </c>
      <c r="F1330" s="137" t="s">
        <v>2418</v>
      </c>
      <c r="L1330" s="25"/>
      <c r="M1330" s="138"/>
      <c r="T1330" s="49"/>
      <c r="AT1330" s="13" t="s">
        <v>134</v>
      </c>
      <c r="AU1330" s="13" t="s">
        <v>84</v>
      </c>
    </row>
    <row r="1331" spans="2:65" s="1" customFormat="1" ht="19.2">
      <c r="B1331" s="25"/>
      <c r="D1331" s="136" t="s">
        <v>136</v>
      </c>
      <c r="F1331" s="139" t="s">
        <v>2413</v>
      </c>
      <c r="L1331" s="25"/>
      <c r="M1331" s="138"/>
      <c r="T1331" s="49"/>
      <c r="AT1331" s="13" t="s">
        <v>136</v>
      </c>
      <c r="AU1331" s="13" t="s">
        <v>84</v>
      </c>
    </row>
    <row r="1332" spans="2:65" s="1" customFormat="1" ht="16.5" customHeight="1">
      <c r="B1332" s="25"/>
      <c r="C1332" s="124" t="s">
        <v>1287</v>
      </c>
      <c r="D1332" s="124" t="s">
        <v>128</v>
      </c>
      <c r="E1332" s="125" t="s">
        <v>2419</v>
      </c>
      <c r="F1332" s="126" t="s">
        <v>2420</v>
      </c>
      <c r="G1332" s="127" t="s">
        <v>2410</v>
      </c>
      <c r="H1332" s="128">
        <v>2</v>
      </c>
      <c r="I1332" s="129">
        <v>6960</v>
      </c>
      <c r="J1332" s="129">
        <f>ROUND(I1332*H1332,2)</f>
        <v>13920</v>
      </c>
      <c r="K1332" s="126" t="s">
        <v>132</v>
      </c>
      <c r="L1332" s="25"/>
      <c r="M1332" s="130" t="s">
        <v>1</v>
      </c>
      <c r="N1332" s="131" t="s">
        <v>39</v>
      </c>
      <c r="O1332" s="132">
        <v>0</v>
      </c>
      <c r="P1332" s="132">
        <f>O1332*H1332</f>
        <v>0</v>
      </c>
      <c r="Q1332" s="132">
        <v>0</v>
      </c>
      <c r="R1332" s="132">
        <f>Q1332*H1332</f>
        <v>0</v>
      </c>
      <c r="S1332" s="132">
        <v>0</v>
      </c>
      <c r="T1332" s="133">
        <f>S1332*H1332</f>
        <v>0</v>
      </c>
      <c r="AR1332" s="134" t="s">
        <v>133</v>
      </c>
      <c r="AT1332" s="134" t="s">
        <v>128</v>
      </c>
      <c r="AU1332" s="134" t="s">
        <v>84</v>
      </c>
      <c r="AY1332" s="13" t="s">
        <v>125</v>
      </c>
      <c r="BE1332" s="135">
        <f>IF(N1332="základní",J1332,0)</f>
        <v>13920</v>
      </c>
      <c r="BF1332" s="135">
        <f>IF(N1332="snížená",J1332,0)</f>
        <v>0</v>
      </c>
      <c r="BG1332" s="135">
        <f>IF(N1332="zákl. přenesená",J1332,0)</f>
        <v>0</v>
      </c>
      <c r="BH1332" s="135">
        <f>IF(N1332="sníž. přenesená",J1332,0)</f>
        <v>0</v>
      </c>
      <c r="BI1332" s="135">
        <f>IF(N1332="nulová",J1332,0)</f>
        <v>0</v>
      </c>
      <c r="BJ1332" s="13" t="s">
        <v>82</v>
      </c>
      <c r="BK1332" s="135">
        <f>ROUND(I1332*H1332,2)</f>
        <v>13920</v>
      </c>
      <c r="BL1332" s="13" t="s">
        <v>133</v>
      </c>
      <c r="BM1332" s="134" t="s">
        <v>2421</v>
      </c>
    </row>
    <row r="1333" spans="2:65" s="1" customFormat="1" ht="28.8">
      <c r="B1333" s="25"/>
      <c r="D1333" s="136" t="s">
        <v>134</v>
      </c>
      <c r="F1333" s="137" t="s">
        <v>2422</v>
      </c>
      <c r="L1333" s="25"/>
      <c r="M1333" s="138"/>
      <c r="T1333" s="49"/>
      <c r="AT1333" s="13" t="s">
        <v>134</v>
      </c>
      <c r="AU1333" s="13" t="s">
        <v>84</v>
      </c>
    </row>
    <row r="1334" spans="2:65" s="1" customFormat="1" ht="19.2">
      <c r="B1334" s="25"/>
      <c r="D1334" s="136" t="s">
        <v>136</v>
      </c>
      <c r="F1334" s="139" t="s">
        <v>2413</v>
      </c>
      <c r="L1334" s="25"/>
      <c r="M1334" s="138"/>
      <c r="T1334" s="49"/>
      <c r="AT1334" s="13" t="s">
        <v>136</v>
      </c>
      <c r="AU1334" s="13" t="s">
        <v>84</v>
      </c>
    </row>
    <row r="1335" spans="2:65" s="1" customFormat="1" ht="16.5" customHeight="1">
      <c r="B1335" s="25"/>
      <c r="C1335" s="124" t="s">
        <v>2423</v>
      </c>
      <c r="D1335" s="124" t="s">
        <v>128</v>
      </c>
      <c r="E1335" s="125" t="s">
        <v>2424</v>
      </c>
      <c r="F1335" s="126" t="s">
        <v>2425</v>
      </c>
      <c r="G1335" s="127" t="s">
        <v>2410</v>
      </c>
      <c r="H1335" s="128">
        <v>2</v>
      </c>
      <c r="I1335" s="129">
        <v>6960</v>
      </c>
      <c r="J1335" s="129">
        <f>ROUND(I1335*H1335,2)</f>
        <v>13920</v>
      </c>
      <c r="K1335" s="126" t="s">
        <v>132</v>
      </c>
      <c r="L1335" s="25"/>
      <c r="M1335" s="130" t="s">
        <v>1</v>
      </c>
      <c r="N1335" s="131" t="s">
        <v>39</v>
      </c>
      <c r="O1335" s="132">
        <v>0</v>
      </c>
      <c r="P1335" s="132">
        <f>O1335*H1335</f>
        <v>0</v>
      </c>
      <c r="Q1335" s="132">
        <v>0</v>
      </c>
      <c r="R1335" s="132">
        <f>Q1335*H1335</f>
        <v>0</v>
      </c>
      <c r="S1335" s="132">
        <v>0</v>
      </c>
      <c r="T1335" s="133">
        <f>S1335*H1335</f>
        <v>0</v>
      </c>
      <c r="AR1335" s="134" t="s">
        <v>133</v>
      </c>
      <c r="AT1335" s="134" t="s">
        <v>128</v>
      </c>
      <c r="AU1335" s="134" t="s">
        <v>84</v>
      </c>
      <c r="AY1335" s="13" t="s">
        <v>125</v>
      </c>
      <c r="BE1335" s="135">
        <f>IF(N1335="základní",J1335,0)</f>
        <v>13920</v>
      </c>
      <c r="BF1335" s="135">
        <f>IF(N1335="snížená",J1335,0)</f>
        <v>0</v>
      </c>
      <c r="BG1335" s="135">
        <f>IF(N1335="zákl. přenesená",J1335,0)</f>
        <v>0</v>
      </c>
      <c r="BH1335" s="135">
        <f>IF(N1335="sníž. přenesená",J1335,0)</f>
        <v>0</v>
      </c>
      <c r="BI1335" s="135">
        <f>IF(N1335="nulová",J1335,0)</f>
        <v>0</v>
      </c>
      <c r="BJ1335" s="13" t="s">
        <v>82</v>
      </c>
      <c r="BK1335" s="135">
        <f>ROUND(I1335*H1335,2)</f>
        <v>13920</v>
      </c>
      <c r="BL1335" s="13" t="s">
        <v>133</v>
      </c>
      <c r="BM1335" s="134" t="s">
        <v>2426</v>
      </c>
    </row>
    <row r="1336" spans="2:65" s="1" customFormat="1" ht="28.8">
      <c r="B1336" s="25"/>
      <c r="D1336" s="136" t="s">
        <v>134</v>
      </c>
      <c r="F1336" s="137" t="s">
        <v>2427</v>
      </c>
      <c r="L1336" s="25"/>
      <c r="M1336" s="138"/>
      <c r="T1336" s="49"/>
      <c r="AT1336" s="13" t="s">
        <v>134</v>
      </c>
      <c r="AU1336" s="13" t="s">
        <v>84</v>
      </c>
    </row>
    <row r="1337" spans="2:65" s="1" customFormat="1" ht="19.2">
      <c r="B1337" s="25"/>
      <c r="D1337" s="136" t="s">
        <v>136</v>
      </c>
      <c r="F1337" s="139" t="s">
        <v>2413</v>
      </c>
      <c r="L1337" s="25"/>
      <c r="M1337" s="138"/>
      <c r="T1337" s="49"/>
      <c r="AT1337" s="13" t="s">
        <v>136</v>
      </c>
      <c r="AU1337" s="13" t="s">
        <v>84</v>
      </c>
    </row>
    <row r="1338" spans="2:65" s="1" customFormat="1" ht="16.5" customHeight="1">
      <c r="B1338" s="25"/>
      <c r="C1338" s="124" t="s">
        <v>1292</v>
      </c>
      <c r="D1338" s="124" t="s">
        <v>128</v>
      </c>
      <c r="E1338" s="125" t="s">
        <v>2428</v>
      </c>
      <c r="F1338" s="126" t="s">
        <v>2429</v>
      </c>
      <c r="G1338" s="127" t="s">
        <v>2410</v>
      </c>
      <c r="H1338" s="128">
        <v>2</v>
      </c>
      <c r="I1338" s="129">
        <v>6640</v>
      </c>
      <c r="J1338" s="129">
        <f>ROUND(I1338*H1338,2)</f>
        <v>13280</v>
      </c>
      <c r="K1338" s="126" t="s">
        <v>132</v>
      </c>
      <c r="L1338" s="25"/>
      <c r="M1338" s="130" t="s">
        <v>1</v>
      </c>
      <c r="N1338" s="131" t="s">
        <v>39</v>
      </c>
      <c r="O1338" s="132">
        <v>0</v>
      </c>
      <c r="P1338" s="132">
        <f>O1338*H1338</f>
        <v>0</v>
      </c>
      <c r="Q1338" s="132">
        <v>0</v>
      </c>
      <c r="R1338" s="132">
        <f>Q1338*H1338</f>
        <v>0</v>
      </c>
      <c r="S1338" s="132">
        <v>0</v>
      </c>
      <c r="T1338" s="133">
        <f>S1338*H1338</f>
        <v>0</v>
      </c>
      <c r="AR1338" s="134" t="s">
        <v>133</v>
      </c>
      <c r="AT1338" s="134" t="s">
        <v>128</v>
      </c>
      <c r="AU1338" s="134" t="s">
        <v>84</v>
      </c>
      <c r="AY1338" s="13" t="s">
        <v>125</v>
      </c>
      <c r="BE1338" s="135">
        <f>IF(N1338="základní",J1338,0)</f>
        <v>13280</v>
      </c>
      <c r="BF1338" s="135">
        <f>IF(N1338="snížená",J1338,0)</f>
        <v>0</v>
      </c>
      <c r="BG1338" s="135">
        <f>IF(N1338="zákl. přenesená",J1338,0)</f>
        <v>0</v>
      </c>
      <c r="BH1338" s="135">
        <f>IF(N1338="sníž. přenesená",J1338,0)</f>
        <v>0</v>
      </c>
      <c r="BI1338" s="135">
        <f>IF(N1338="nulová",J1338,0)</f>
        <v>0</v>
      </c>
      <c r="BJ1338" s="13" t="s">
        <v>82</v>
      </c>
      <c r="BK1338" s="135">
        <f>ROUND(I1338*H1338,2)</f>
        <v>13280</v>
      </c>
      <c r="BL1338" s="13" t="s">
        <v>133</v>
      </c>
      <c r="BM1338" s="134" t="s">
        <v>2430</v>
      </c>
    </row>
    <row r="1339" spans="2:65" s="1" customFormat="1" ht="28.8">
      <c r="B1339" s="25"/>
      <c r="D1339" s="136" t="s">
        <v>134</v>
      </c>
      <c r="F1339" s="137" t="s">
        <v>2431</v>
      </c>
      <c r="L1339" s="25"/>
      <c r="M1339" s="138"/>
      <c r="T1339" s="49"/>
      <c r="AT1339" s="13" t="s">
        <v>134</v>
      </c>
      <c r="AU1339" s="13" t="s">
        <v>84</v>
      </c>
    </row>
    <row r="1340" spans="2:65" s="1" customFormat="1" ht="19.2">
      <c r="B1340" s="25"/>
      <c r="D1340" s="136" t="s">
        <v>136</v>
      </c>
      <c r="F1340" s="139" t="s">
        <v>2413</v>
      </c>
      <c r="L1340" s="25"/>
      <c r="M1340" s="138"/>
      <c r="T1340" s="49"/>
      <c r="AT1340" s="13" t="s">
        <v>136</v>
      </c>
      <c r="AU1340" s="13" t="s">
        <v>84</v>
      </c>
    </row>
    <row r="1341" spans="2:65" s="1" customFormat="1" ht="16.5" customHeight="1">
      <c r="B1341" s="25"/>
      <c r="C1341" s="124" t="s">
        <v>2432</v>
      </c>
      <c r="D1341" s="124" t="s">
        <v>128</v>
      </c>
      <c r="E1341" s="125" t="s">
        <v>2433</v>
      </c>
      <c r="F1341" s="126" t="s">
        <v>2434</v>
      </c>
      <c r="G1341" s="127" t="s">
        <v>2410</v>
      </c>
      <c r="H1341" s="128">
        <v>2</v>
      </c>
      <c r="I1341" s="129">
        <v>6930</v>
      </c>
      <c r="J1341" s="129">
        <f>ROUND(I1341*H1341,2)</f>
        <v>13860</v>
      </c>
      <c r="K1341" s="126" t="s">
        <v>132</v>
      </c>
      <c r="L1341" s="25"/>
      <c r="M1341" s="130" t="s">
        <v>1</v>
      </c>
      <c r="N1341" s="131" t="s">
        <v>39</v>
      </c>
      <c r="O1341" s="132">
        <v>0</v>
      </c>
      <c r="P1341" s="132">
        <f>O1341*H1341</f>
        <v>0</v>
      </c>
      <c r="Q1341" s="132">
        <v>0</v>
      </c>
      <c r="R1341" s="132">
        <f>Q1341*H1341</f>
        <v>0</v>
      </c>
      <c r="S1341" s="132">
        <v>0</v>
      </c>
      <c r="T1341" s="133">
        <f>S1341*H1341</f>
        <v>0</v>
      </c>
      <c r="AR1341" s="134" t="s">
        <v>133</v>
      </c>
      <c r="AT1341" s="134" t="s">
        <v>128</v>
      </c>
      <c r="AU1341" s="134" t="s">
        <v>84</v>
      </c>
      <c r="AY1341" s="13" t="s">
        <v>125</v>
      </c>
      <c r="BE1341" s="135">
        <f>IF(N1341="základní",J1341,0)</f>
        <v>13860</v>
      </c>
      <c r="BF1341" s="135">
        <f>IF(N1341="snížená",J1341,0)</f>
        <v>0</v>
      </c>
      <c r="BG1341" s="135">
        <f>IF(N1341="zákl. přenesená",J1341,0)</f>
        <v>0</v>
      </c>
      <c r="BH1341" s="135">
        <f>IF(N1341="sníž. přenesená",J1341,0)</f>
        <v>0</v>
      </c>
      <c r="BI1341" s="135">
        <f>IF(N1341="nulová",J1341,0)</f>
        <v>0</v>
      </c>
      <c r="BJ1341" s="13" t="s">
        <v>82</v>
      </c>
      <c r="BK1341" s="135">
        <f>ROUND(I1341*H1341,2)</f>
        <v>13860</v>
      </c>
      <c r="BL1341" s="13" t="s">
        <v>133</v>
      </c>
      <c r="BM1341" s="134" t="s">
        <v>2435</v>
      </c>
    </row>
    <row r="1342" spans="2:65" s="1" customFormat="1" ht="38.4">
      <c r="B1342" s="25"/>
      <c r="D1342" s="136" t="s">
        <v>134</v>
      </c>
      <c r="F1342" s="137" t="s">
        <v>2436</v>
      </c>
      <c r="L1342" s="25"/>
      <c r="M1342" s="138"/>
      <c r="T1342" s="49"/>
      <c r="AT1342" s="13" t="s">
        <v>134</v>
      </c>
      <c r="AU1342" s="13" t="s">
        <v>84</v>
      </c>
    </row>
    <row r="1343" spans="2:65" s="1" customFormat="1" ht="19.2">
      <c r="B1343" s="25"/>
      <c r="D1343" s="136" t="s">
        <v>136</v>
      </c>
      <c r="F1343" s="139" t="s">
        <v>2413</v>
      </c>
      <c r="L1343" s="25"/>
      <c r="M1343" s="138"/>
      <c r="T1343" s="49"/>
      <c r="AT1343" s="13" t="s">
        <v>136</v>
      </c>
      <c r="AU1343" s="13" t="s">
        <v>84</v>
      </c>
    </row>
    <row r="1344" spans="2:65" s="1" customFormat="1" ht="21.75" customHeight="1">
      <c r="B1344" s="25"/>
      <c r="C1344" s="124" t="s">
        <v>1296</v>
      </c>
      <c r="D1344" s="124" t="s">
        <v>128</v>
      </c>
      <c r="E1344" s="125" t="s">
        <v>2437</v>
      </c>
      <c r="F1344" s="126" t="s">
        <v>2438</v>
      </c>
      <c r="G1344" s="127" t="s">
        <v>2410</v>
      </c>
      <c r="H1344" s="128">
        <v>2</v>
      </c>
      <c r="I1344" s="129">
        <v>10100</v>
      </c>
      <c r="J1344" s="129">
        <f>ROUND(I1344*H1344,2)</f>
        <v>20200</v>
      </c>
      <c r="K1344" s="126" t="s">
        <v>132</v>
      </c>
      <c r="L1344" s="25"/>
      <c r="M1344" s="130" t="s">
        <v>1</v>
      </c>
      <c r="N1344" s="131" t="s">
        <v>39</v>
      </c>
      <c r="O1344" s="132">
        <v>0</v>
      </c>
      <c r="P1344" s="132">
        <f>O1344*H1344</f>
        <v>0</v>
      </c>
      <c r="Q1344" s="132">
        <v>0</v>
      </c>
      <c r="R1344" s="132">
        <f>Q1344*H1344</f>
        <v>0</v>
      </c>
      <c r="S1344" s="132">
        <v>0</v>
      </c>
      <c r="T1344" s="133">
        <f>S1344*H1344</f>
        <v>0</v>
      </c>
      <c r="AR1344" s="134" t="s">
        <v>133</v>
      </c>
      <c r="AT1344" s="134" t="s">
        <v>128</v>
      </c>
      <c r="AU1344" s="134" t="s">
        <v>84</v>
      </c>
      <c r="AY1344" s="13" t="s">
        <v>125</v>
      </c>
      <c r="BE1344" s="135">
        <f>IF(N1344="základní",J1344,0)</f>
        <v>20200</v>
      </c>
      <c r="BF1344" s="135">
        <f>IF(N1344="snížená",J1344,0)</f>
        <v>0</v>
      </c>
      <c r="BG1344" s="135">
        <f>IF(N1344="zákl. přenesená",J1344,0)</f>
        <v>0</v>
      </c>
      <c r="BH1344" s="135">
        <f>IF(N1344="sníž. přenesená",J1344,0)</f>
        <v>0</v>
      </c>
      <c r="BI1344" s="135">
        <f>IF(N1344="nulová",J1344,0)</f>
        <v>0</v>
      </c>
      <c r="BJ1344" s="13" t="s">
        <v>82</v>
      </c>
      <c r="BK1344" s="135">
        <f>ROUND(I1344*H1344,2)</f>
        <v>20200</v>
      </c>
      <c r="BL1344" s="13" t="s">
        <v>133</v>
      </c>
      <c r="BM1344" s="134" t="s">
        <v>2439</v>
      </c>
    </row>
    <row r="1345" spans="2:65" s="1" customFormat="1" ht="38.4">
      <c r="B1345" s="25"/>
      <c r="D1345" s="136" t="s">
        <v>134</v>
      </c>
      <c r="F1345" s="137" t="s">
        <v>2440</v>
      </c>
      <c r="L1345" s="25"/>
      <c r="M1345" s="138"/>
      <c r="T1345" s="49"/>
      <c r="AT1345" s="13" t="s">
        <v>134</v>
      </c>
      <c r="AU1345" s="13" t="s">
        <v>84</v>
      </c>
    </row>
    <row r="1346" spans="2:65" s="1" customFormat="1" ht="19.2">
      <c r="B1346" s="25"/>
      <c r="D1346" s="136" t="s">
        <v>136</v>
      </c>
      <c r="F1346" s="139" t="s">
        <v>2413</v>
      </c>
      <c r="L1346" s="25"/>
      <c r="M1346" s="138"/>
      <c r="T1346" s="49"/>
      <c r="AT1346" s="13" t="s">
        <v>136</v>
      </c>
      <c r="AU1346" s="13" t="s">
        <v>84</v>
      </c>
    </row>
    <row r="1347" spans="2:65" s="1" customFormat="1" ht="16.5" customHeight="1">
      <c r="B1347" s="25"/>
      <c r="C1347" s="124" t="s">
        <v>2441</v>
      </c>
      <c r="D1347" s="124" t="s">
        <v>128</v>
      </c>
      <c r="E1347" s="125" t="s">
        <v>2442</v>
      </c>
      <c r="F1347" s="126" t="s">
        <v>2443</v>
      </c>
      <c r="G1347" s="127" t="s">
        <v>431</v>
      </c>
      <c r="H1347" s="128">
        <v>10</v>
      </c>
      <c r="I1347" s="129">
        <v>552</v>
      </c>
      <c r="J1347" s="129">
        <f>ROUND(I1347*H1347,2)</f>
        <v>5520</v>
      </c>
      <c r="K1347" s="126" t="s">
        <v>132</v>
      </c>
      <c r="L1347" s="25"/>
      <c r="M1347" s="130" t="s">
        <v>1</v>
      </c>
      <c r="N1347" s="131" t="s">
        <v>39</v>
      </c>
      <c r="O1347" s="132">
        <v>0</v>
      </c>
      <c r="P1347" s="132">
        <f>O1347*H1347</f>
        <v>0</v>
      </c>
      <c r="Q1347" s="132">
        <v>0</v>
      </c>
      <c r="R1347" s="132">
        <f>Q1347*H1347</f>
        <v>0</v>
      </c>
      <c r="S1347" s="132">
        <v>0</v>
      </c>
      <c r="T1347" s="133">
        <f>S1347*H1347</f>
        <v>0</v>
      </c>
      <c r="AR1347" s="134" t="s">
        <v>133</v>
      </c>
      <c r="AT1347" s="134" t="s">
        <v>128</v>
      </c>
      <c r="AU1347" s="134" t="s">
        <v>84</v>
      </c>
      <c r="AY1347" s="13" t="s">
        <v>125</v>
      </c>
      <c r="BE1347" s="135">
        <f>IF(N1347="základní",J1347,0)</f>
        <v>5520</v>
      </c>
      <c r="BF1347" s="135">
        <f>IF(N1347="snížená",J1347,0)</f>
        <v>0</v>
      </c>
      <c r="BG1347" s="135">
        <f>IF(N1347="zákl. přenesená",J1347,0)</f>
        <v>0</v>
      </c>
      <c r="BH1347" s="135">
        <f>IF(N1347="sníž. přenesená",J1347,0)</f>
        <v>0</v>
      </c>
      <c r="BI1347" s="135">
        <f>IF(N1347="nulová",J1347,0)</f>
        <v>0</v>
      </c>
      <c r="BJ1347" s="13" t="s">
        <v>82</v>
      </c>
      <c r="BK1347" s="135">
        <f>ROUND(I1347*H1347,2)</f>
        <v>5520</v>
      </c>
      <c r="BL1347" s="13" t="s">
        <v>133</v>
      </c>
      <c r="BM1347" s="134" t="s">
        <v>2444</v>
      </c>
    </row>
    <row r="1348" spans="2:65" s="1" customFormat="1" ht="28.8">
      <c r="B1348" s="25"/>
      <c r="D1348" s="136" t="s">
        <v>134</v>
      </c>
      <c r="F1348" s="137" t="s">
        <v>2445</v>
      </c>
      <c r="L1348" s="25"/>
      <c r="M1348" s="138"/>
      <c r="T1348" s="49"/>
      <c r="AT1348" s="13" t="s">
        <v>134</v>
      </c>
      <c r="AU1348" s="13" t="s">
        <v>84</v>
      </c>
    </row>
    <row r="1349" spans="2:65" s="1" customFormat="1" ht="38.4">
      <c r="B1349" s="25"/>
      <c r="D1349" s="136" t="s">
        <v>136</v>
      </c>
      <c r="F1349" s="139" t="s">
        <v>2446</v>
      </c>
      <c r="L1349" s="25"/>
      <c r="M1349" s="138"/>
      <c r="T1349" s="49"/>
      <c r="AT1349" s="13" t="s">
        <v>136</v>
      </c>
      <c r="AU1349" s="13" t="s">
        <v>84</v>
      </c>
    </row>
    <row r="1350" spans="2:65" s="1" customFormat="1" ht="16.5" customHeight="1">
      <c r="B1350" s="25"/>
      <c r="C1350" s="124" t="s">
        <v>1301</v>
      </c>
      <c r="D1350" s="124" t="s">
        <v>128</v>
      </c>
      <c r="E1350" s="125" t="s">
        <v>2447</v>
      </c>
      <c r="F1350" s="126" t="s">
        <v>2448</v>
      </c>
      <c r="G1350" s="127" t="s">
        <v>431</v>
      </c>
      <c r="H1350" s="128">
        <v>10</v>
      </c>
      <c r="I1350" s="129">
        <v>552</v>
      </c>
      <c r="J1350" s="129">
        <f>ROUND(I1350*H1350,2)</f>
        <v>5520</v>
      </c>
      <c r="K1350" s="126" t="s">
        <v>132</v>
      </c>
      <c r="L1350" s="25"/>
      <c r="M1350" s="130" t="s">
        <v>1</v>
      </c>
      <c r="N1350" s="131" t="s">
        <v>39</v>
      </c>
      <c r="O1350" s="132">
        <v>0</v>
      </c>
      <c r="P1350" s="132">
        <f>O1350*H1350</f>
        <v>0</v>
      </c>
      <c r="Q1350" s="132">
        <v>0</v>
      </c>
      <c r="R1350" s="132">
        <f>Q1350*H1350</f>
        <v>0</v>
      </c>
      <c r="S1350" s="132">
        <v>0</v>
      </c>
      <c r="T1350" s="133">
        <f>S1350*H1350</f>
        <v>0</v>
      </c>
      <c r="AR1350" s="134" t="s">
        <v>133</v>
      </c>
      <c r="AT1350" s="134" t="s">
        <v>128</v>
      </c>
      <c r="AU1350" s="134" t="s">
        <v>84</v>
      </c>
      <c r="AY1350" s="13" t="s">
        <v>125</v>
      </c>
      <c r="BE1350" s="135">
        <f>IF(N1350="základní",J1350,0)</f>
        <v>5520</v>
      </c>
      <c r="BF1350" s="135">
        <f>IF(N1350="snížená",J1350,0)</f>
        <v>0</v>
      </c>
      <c r="BG1350" s="135">
        <f>IF(N1350="zákl. přenesená",J1350,0)</f>
        <v>0</v>
      </c>
      <c r="BH1350" s="135">
        <f>IF(N1350="sníž. přenesená",J1350,0)</f>
        <v>0</v>
      </c>
      <c r="BI1350" s="135">
        <f>IF(N1350="nulová",J1350,0)</f>
        <v>0</v>
      </c>
      <c r="BJ1350" s="13" t="s">
        <v>82</v>
      </c>
      <c r="BK1350" s="135">
        <f>ROUND(I1350*H1350,2)</f>
        <v>5520</v>
      </c>
      <c r="BL1350" s="13" t="s">
        <v>133</v>
      </c>
      <c r="BM1350" s="134" t="s">
        <v>2449</v>
      </c>
    </row>
    <row r="1351" spans="2:65" s="1" customFormat="1" ht="28.8">
      <c r="B1351" s="25"/>
      <c r="D1351" s="136" t="s">
        <v>134</v>
      </c>
      <c r="F1351" s="137" t="s">
        <v>2450</v>
      </c>
      <c r="L1351" s="25"/>
      <c r="M1351" s="138"/>
      <c r="T1351" s="49"/>
      <c r="AT1351" s="13" t="s">
        <v>134</v>
      </c>
      <c r="AU1351" s="13" t="s">
        <v>84</v>
      </c>
    </row>
    <row r="1352" spans="2:65" s="1" customFormat="1" ht="38.4">
      <c r="B1352" s="25"/>
      <c r="D1352" s="136" t="s">
        <v>136</v>
      </c>
      <c r="F1352" s="139" t="s">
        <v>2446</v>
      </c>
      <c r="L1352" s="25"/>
      <c r="M1352" s="138"/>
      <c r="T1352" s="49"/>
      <c r="AT1352" s="13" t="s">
        <v>136</v>
      </c>
      <c r="AU1352" s="13" t="s">
        <v>84</v>
      </c>
    </row>
    <row r="1353" spans="2:65" s="1" customFormat="1" ht="16.5" customHeight="1">
      <c r="B1353" s="25"/>
      <c r="C1353" s="124" t="s">
        <v>2451</v>
      </c>
      <c r="D1353" s="124" t="s">
        <v>128</v>
      </c>
      <c r="E1353" s="125" t="s">
        <v>2452</v>
      </c>
      <c r="F1353" s="126" t="s">
        <v>2453</v>
      </c>
      <c r="G1353" s="127" t="s">
        <v>431</v>
      </c>
      <c r="H1353" s="128">
        <v>10</v>
      </c>
      <c r="I1353" s="129">
        <v>559</v>
      </c>
      <c r="J1353" s="129">
        <f>ROUND(I1353*H1353,2)</f>
        <v>5590</v>
      </c>
      <c r="K1353" s="126" t="s">
        <v>132</v>
      </c>
      <c r="L1353" s="25"/>
      <c r="M1353" s="130" t="s">
        <v>1</v>
      </c>
      <c r="N1353" s="131" t="s">
        <v>39</v>
      </c>
      <c r="O1353" s="132">
        <v>0</v>
      </c>
      <c r="P1353" s="132">
        <f>O1353*H1353</f>
        <v>0</v>
      </c>
      <c r="Q1353" s="132">
        <v>0</v>
      </c>
      <c r="R1353" s="132">
        <f>Q1353*H1353</f>
        <v>0</v>
      </c>
      <c r="S1353" s="132">
        <v>0</v>
      </c>
      <c r="T1353" s="133">
        <f>S1353*H1353</f>
        <v>0</v>
      </c>
      <c r="AR1353" s="134" t="s">
        <v>133</v>
      </c>
      <c r="AT1353" s="134" t="s">
        <v>128</v>
      </c>
      <c r="AU1353" s="134" t="s">
        <v>84</v>
      </c>
      <c r="AY1353" s="13" t="s">
        <v>125</v>
      </c>
      <c r="BE1353" s="135">
        <f>IF(N1353="základní",J1353,0)</f>
        <v>5590</v>
      </c>
      <c r="BF1353" s="135">
        <f>IF(N1353="snížená",J1353,0)</f>
        <v>0</v>
      </c>
      <c r="BG1353" s="135">
        <f>IF(N1353="zákl. přenesená",J1353,0)</f>
        <v>0</v>
      </c>
      <c r="BH1353" s="135">
        <f>IF(N1353="sníž. přenesená",J1353,0)</f>
        <v>0</v>
      </c>
      <c r="BI1353" s="135">
        <f>IF(N1353="nulová",J1353,0)</f>
        <v>0</v>
      </c>
      <c r="BJ1353" s="13" t="s">
        <v>82</v>
      </c>
      <c r="BK1353" s="135">
        <f>ROUND(I1353*H1353,2)</f>
        <v>5590</v>
      </c>
      <c r="BL1353" s="13" t="s">
        <v>133</v>
      </c>
      <c r="BM1353" s="134" t="s">
        <v>2454</v>
      </c>
    </row>
    <row r="1354" spans="2:65" s="1" customFormat="1" ht="28.8">
      <c r="B1354" s="25"/>
      <c r="D1354" s="136" t="s">
        <v>134</v>
      </c>
      <c r="F1354" s="137" t="s">
        <v>2455</v>
      </c>
      <c r="L1354" s="25"/>
      <c r="M1354" s="138"/>
      <c r="T1354" s="49"/>
      <c r="AT1354" s="13" t="s">
        <v>134</v>
      </c>
      <c r="AU1354" s="13" t="s">
        <v>84</v>
      </c>
    </row>
    <row r="1355" spans="2:65" s="1" customFormat="1" ht="38.4">
      <c r="B1355" s="25"/>
      <c r="D1355" s="136" t="s">
        <v>136</v>
      </c>
      <c r="F1355" s="139" t="s">
        <v>2446</v>
      </c>
      <c r="L1355" s="25"/>
      <c r="M1355" s="138"/>
      <c r="T1355" s="49"/>
      <c r="AT1355" s="13" t="s">
        <v>136</v>
      </c>
      <c r="AU1355" s="13" t="s">
        <v>84</v>
      </c>
    </row>
    <row r="1356" spans="2:65" s="1" customFormat="1" ht="16.5" customHeight="1">
      <c r="B1356" s="25"/>
      <c r="C1356" s="124" t="s">
        <v>1305</v>
      </c>
      <c r="D1356" s="124" t="s">
        <v>128</v>
      </c>
      <c r="E1356" s="125" t="s">
        <v>2456</v>
      </c>
      <c r="F1356" s="126" t="s">
        <v>2457</v>
      </c>
      <c r="G1356" s="127" t="s">
        <v>431</v>
      </c>
      <c r="H1356" s="128">
        <v>10</v>
      </c>
      <c r="I1356" s="129">
        <v>559</v>
      </c>
      <c r="J1356" s="129">
        <f>ROUND(I1356*H1356,2)</f>
        <v>5590</v>
      </c>
      <c r="K1356" s="126" t="s">
        <v>132</v>
      </c>
      <c r="L1356" s="25"/>
      <c r="M1356" s="130" t="s">
        <v>1</v>
      </c>
      <c r="N1356" s="131" t="s">
        <v>39</v>
      </c>
      <c r="O1356" s="132">
        <v>0</v>
      </c>
      <c r="P1356" s="132">
        <f>O1356*H1356</f>
        <v>0</v>
      </c>
      <c r="Q1356" s="132">
        <v>0</v>
      </c>
      <c r="R1356" s="132">
        <f>Q1356*H1356</f>
        <v>0</v>
      </c>
      <c r="S1356" s="132">
        <v>0</v>
      </c>
      <c r="T1356" s="133">
        <f>S1356*H1356</f>
        <v>0</v>
      </c>
      <c r="AR1356" s="134" t="s">
        <v>133</v>
      </c>
      <c r="AT1356" s="134" t="s">
        <v>128</v>
      </c>
      <c r="AU1356" s="134" t="s">
        <v>84</v>
      </c>
      <c r="AY1356" s="13" t="s">
        <v>125</v>
      </c>
      <c r="BE1356" s="135">
        <f>IF(N1356="základní",J1356,0)</f>
        <v>5590</v>
      </c>
      <c r="BF1356" s="135">
        <f>IF(N1356="snížená",J1356,0)</f>
        <v>0</v>
      </c>
      <c r="BG1356" s="135">
        <f>IF(N1356="zákl. přenesená",J1356,0)</f>
        <v>0</v>
      </c>
      <c r="BH1356" s="135">
        <f>IF(N1356="sníž. přenesená",J1356,0)</f>
        <v>0</v>
      </c>
      <c r="BI1356" s="135">
        <f>IF(N1356="nulová",J1356,0)</f>
        <v>0</v>
      </c>
      <c r="BJ1356" s="13" t="s">
        <v>82</v>
      </c>
      <c r="BK1356" s="135">
        <f>ROUND(I1356*H1356,2)</f>
        <v>5590</v>
      </c>
      <c r="BL1356" s="13" t="s">
        <v>133</v>
      </c>
      <c r="BM1356" s="134" t="s">
        <v>2458</v>
      </c>
    </row>
    <row r="1357" spans="2:65" s="1" customFormat="1" ht="28.8">
      <c r="B1357" s="25"/>
      <c r="D1357" s="136" t="s">
        <v>134</v>
      </c>
      <c r="F1357" s="137" t="s">
        <v>2459</v>
      </c>
      <c r="L1357" s="25"/>
      <c r="M1357" s="138"/>
      <c r="T1357" s="49"/>
      <c r="AT1357" s="13" t="s">
        <v>134</v>
      </c>
      <c r="AU1357" s="13" t="s">
        <v>84</v>
      </c>
    </row>
    <row r="1358" spans="2:65" s="1" customFormat="1" ht="38.4">
      <c r="B1358" s="25"/>
      <c r="D1358" s="136" t="s">
        <v>136</v>
      </c>
      <c r="F1358" s="139" t="s">
        <v>2446</v>
      </c>
      <c r="L1358" s="25"/>
      <c r="M1358" s="138"/>
      <c r="T1358" s="49"/>
      <c r="AT1358" s="13" t="s">
        <v>136</v>
      </c>
      <c r="AU1358" s="13" t="s">
        <v>84</v>
      </c>
    </row>
    <row r="1359" spans="2:65" s="1" customFormat="1" ht="16.5" customHeight="1">
      <c r="B1359" s="25"/>
      <c r="C1359" s="124" t="s">
        <v>2460</v>
      </c>
      <c r="D1359" s="124" t="s">
        <v>128</v>
      </c>
      <c r="E1359" s="125" t="s">
        <v>2461</v>
      </c>
      <c r="F1359" s="126" t="s">
        <v>2462</v>
      </c>
      <c r="G1359" s="127" t="s">
        <v>431</v>
      </c>
      <c r="H1359" s="128">
        <v>10</v>
      </c>
      <c r="I1359" s="129">
        <v>929</v>
      </c>
      <c r="J1359" s="129">
        <f>ROUND(I1359*H1359,2)</f>
        <v>9290</v>
      </c>
      <c r="K1359" s="126" t="s">
        <v>132</v>
      </c>
      <c r="L1359" s="25"/>
      <c r="M1359" s="130" t="s">
        <v>1</v>
      </c>
      <c r="N1359" s="131" t="s">
        <v>39</v>
      </c>
      <c r="O1359" s="132">
        <v>0</v>
      </c>
      <c r="P1359" s="132">
        <f>O1359*H1359</f>
        <v>0</v>
      </c>
      <c r="Q1359" s="132">
        <v>0</v>
      </c>
      <c r="R1359" s="132">
        <f>Q1359*H1359</f>
        <v>0</v>
      </c>
      <c r="S1359" s="132">
        <v>0</v>
      </c>
      <c r="T1359" s="133">
        <f>S1359*H1359</f>
        <v>0</v>
      </c>
      <c r="AR1359" s="134" t="s">
        <v>133</v>
      </c>
      <c r="AT1359" s="134" t="s">
        <v>128</v>
      </c>
      <c r="AU1359" s="134" t="s">
        <v>84</v>
      </c>
      <c r="AY1359" s="13" t="s">
        <v>125</v>
      </c>
      <c r="BE1359" s="135">
        <f>IF(N1359="základní",J1359,0)</f>
        <v>9290</v>
      </c>
      <c r="BF1359" s="135">
        <f>IF(N1359="snížená",J1359,0)</f>
        <v>0</v>
      </c>
      <c r="BG1359" s="135">
        <f>IF(N1359="zákl. přenesená",J1359,0)</f>
        <v>0</v>
      </c>
      <c r="BH1359" s="135">
        <f>IF(N1359="sníž. přenesená",J1359,0)</f>
        <v>0</v>
      </c>
      <c r="BI1359" s="135">
        <f>IF(N1359="nulová",J1359,0)</f>
        <v>0</v>
      </c>
      <c r="BJ1359" s="13" t="s">
        <v>82</v>
      </c>
      <c r="BK1359" s="135">
        <f>ROUND(I1359*H1359,2)</f>
        <v>9290</v>
      </c>
      <c r="BL1359" s="13" t="s">
        <v>133</v>
      </c>
      <c r="BM1359" s="134" t="s">
        <v>2463</v>
      </c>
    </row>
    <row r="1360" spans="2:65" s="1" customFormat="1" ht="28.8">
      <c r="B1360" s="25"/>
      <c r="D1360" s="136" t="s">
        <v>134</v>
      </c>
      <c r="F1360" s="137" t="s">
        <v>2464</v>
      </c>
      <c r="L1360" s="25"/>
      <c r="M1360" s="138"/>
      <c r="T1360" s="49"/>
      <c r="AT1360" s="13" t="s">
        <v>134</v>
      </c>
      <c r="AU1360" s="13" t="s">
        <v>84</v>
      </c>
    </row>
    <row r="1361" spans="2:65" s="1" customFormat="1" ht="38.4">
      <c r="B1361" s="25"/>
      <c r="D1361" s="136" t="s">
        <v>136</v>
      </c>
      <c r="F1361" s="139" t="s">
        <v>2446</v>
      </c>
      <c r="L1361" s="25"/>
      <c r="M1361" s="138"/>
      <c r="T1361" s="49"/>
      <c r="AT1361" s="13" t="s">
        <v>136</v>
      </c>
      <c r="AU1361" s="13" t="s">
        <v>84</v>
      </c>
    </row>
    <row r="1362" spans="2:65" s="1" customFormat="1" ht="16.5" customHeight="1">
      <c r="B1362" s="25"/>
      <c r="C1362" s="124" t="s">
        <v>2465</v>
      </c>
      <c r="D1362" s="124" t="s">
        <v>128</v>
      </c>
      <c r="E1362" s="125" t="s">
        <v>2466</v>
      </c>
      <c r="F1362" s="126" t="s">
        <v>2467</v>
      </c>
      <c r="G1362" s="127" t="s">
        <v>146</v>
      </c>
      <c r="H1362" s="128">
        <v>10</v>
      </c>
      <c r="I1362" s="129">
        <v>440</v>
      </c>
      <c r="J1362" s="129">
        <f>ROUND(I1362*H1362,2)</f>
        <v>4400</v>
      </c>
      <c r="K1362" s="126" t="s">
        <v>132</v>
      </c>
      <c r="L1362" s="25"/>
      <c r="M1362" s="130" t="s">
        <v>1</v>
      </c>
      <c r="N1362" s="131" t="s">
        <v>39</v>
      </c>
      <c r="O1362" s="132">
        <v>0</v>
      </c>
      <c r="P1362" s="132">
        <f>O1362*H1362</f>
        <v>0</v>
      </c>
      <c r="Q1362" s="132">
        <v>0</v>
      </c>
      <c r="R1362" s="132">
        <f>Q1362*H1362</f>
        <v>0</v>
      </c>
      <c r="S1362" s="132">
        <v>0</v>
      </c>
      <c r="T1362" s="133">
        <f>S1362*H1362</f>
        <v>0</v>
      </c>
      <c r="AR1362" s="134" t="s">
        <v>133</v>
      </c>
      <c r="AT1362" s="134" t="s">
        <v>128</v>
      </c>
      <c r="AU1362" s="134" t="s">
        <v>84</v>
      </c>
      <c r="AY1362" s="13" t="s">
        <v>125</v>
      </c>
      <c r="BE1362" s="135">
        <f>IF(N1362="základní",J1362,0)</f>
        <v>4400</v>
      </c>
      <c r="BF1362" s="135">
        <f>IF(N1362="snížená",J1362,0)</f>
        <v>0</v>
      </c>
      <c r="BG1362" s="135">
        <f>IF(N1362="zákl. přenesená",J1362,0)</f>
        <v>0</v>
      </c>
      <c r="BH1362" s="135">
        <f>IF(N1362="sníž. přenesená",J1362,0)</f>
        <v>0</v>
      </c>
      <c r="BI1362" s="135">
        <f>IF(N1362="nulová",J1362,0)</f>
        <v>0</v>
      </c>
      <c r="BJ1362" s="13" t="s">
        <v>82</v>
      </c>
      <c r="BK1362" s="135">
        <f>ROUND(I1362*H1362,2)</f>
        <v>4400</v>
      </c>
      <c r="BL1362" s="13" t="s">
        <v>133</v>
      </c>
      <c r="BM1362" s="134" t="s">
        <v>2468</v>
      </c>
    </row>
    <row r="1363" spans="2:65" s="1" customFormat="1" ht="28.8">
      <c r="B1363" s="25"/>
      <c r="D1363" s="136" t="s">
        <v>134</v>
      </c>
      <c r="F1363" s="137" t="s">
        <v>2469</v>
      </c>
      <c r="L1363" s="25"/>
      <c r="M1363" s="138"/>
      <c r="T1363" s="49"/>
      <c r="AT1363" s="13" t="s">
        <v>134</v>
      </c>
      <c r="AU1363" s="13" t="s">
        <v>84</v>
      </c>
    </row>
    <row r="1364" spans="2:65" s="1" customFormat="1" ht="19.2">
      <c r="B1364" s="25"/>
      <c r="D1364" s="136" t="s">
        <v>136</v>
      </c>
      <c r="F1364" s="139" t="s">
        <v>2470</v>
      </c>
      <c r="L1364" s="25"/>
      <c r="M1364" s="138"/>
      <c r="T1364" s="49"/>
      <c r="AT1364" s="13" t="s">
        <v>136</v>
      </c>
      <c r="AU1364" s="13" t="s">
        <v>84</v>
      </c>
    </row>
    <row r="1365" spans="2:65" s="1" customFormat="1" ht="16.5" customHeight="1">
      <c r="B1365" s="25"/>
      <c r="C1365" s="124" t="s">
        <v>2471</v>
      </c>
      <c r="D1365" s="124" t="s">
        <v>128</v>
      </c>
      <c r="E1365" s="125" t="s">
        <v>2472</v>
      </c>
      <c r="F1365" s="126" t="s">
        <v>2473</v>
      </c>
      <c r="G1365" s="127" t="s">
        <v>146</v>
      </c>
      <c r="H1365" s="128">
        <v>10</v>
      </c>
      <c r="I1365" s="129">
        <v>440</v>
      </c>
      <c r="J1365" s="129">
        <f>ROUND(I1365*H1365,2)</f>
        <v>4400</v>
      </c>
      <c r="K1365" s="126" t="s">
        <v>132</v>
      </c>
      <c r="L1365" s="25"/>
      <c r="M1365" s="130" t="s">
        <v>1</v>
      </c>
      <c r="N1365" s="131" t="s">
        <v>39</v>
      </c>
      <c r="O1365" s="132">
        <v>0</v>
      </c>
      <c r="P1365" s="132">
        <f>O1365*H1365</f>
        <v>0</v>
      </c>
      <c r="Q1365" s="132">
        <v>0</v>
      </c>
      <c r="R1365" s="132">
        <f>Q1365*H1365</f>
        <v>0</v>
      </c>
      <c r="S1365" s="132">
        <v>0</v>
      </c>
      <c r="T1365" s="133">
        <f>S1365*H1365</f>
        <v>0</v>
      </c>
      <c r="AR1365" s="134" t="s">
        <v>133</v>
      </c>
      <c r="AT1365" s="134" t="s">
        <v>128</v>
      </c>
      <c r="AU1365" s="134" t="s">
        <v>84</v>
      </c>
      <c r="AY1365" s="13" t="s">
        <v>125</v>
      </c>
      <c r="BE1365" s="135">
        <f>IF(N1365="základní",J1365,0)</f>
        <v>4400</v>
      </c>
      <c r="BF1365" s="135">
        <f>IF(N1365="snížená",J1365,0)</f>
        <v>0</v>
      </c>
      <c r="BG1365" s="135">
        <f>IF(N1365="zákl. přenesená",J1365,0)</f>
        <v>0</v>
      </c>
      <c r="BH1365" s="135">
        <f>IF(N1365="sníž. přenesená",J1365,0)</f>
        <v>0</v>
      </c>
      <c r="BI1365" s="135">
        <f>IF(N1365="nulová",J1365,0)</f>
        <v>0</v>
      </c>
      <c r="BJ1365" s="13" t="s">
        <v>82</v>
      </c>
      <c r="BK1365" s="135">
        <f>ROUND(I1365*H1365,2)</f>
        <v>4400</v>
      </c>
      <c r="BL1365" s="13" t="s">
        <v>133</v>
      </c>
      <c r="BM1365" s="134" t="s">
        <v>2474</v>
      </c>
    </row>
    <row r="1366" spans="2:65" s="1" customFormat="1" ht="28.8">
      <c r="B1366" s="25"/>
      <c r="D1366" s="136" t="s">
        <v>134</v>
      </c>
      <c r="F1366" s="137" t="s">
        <v>2475</v>
      </c>
      <c r="L1366" s="25"/>
      <c r="M1366" s="138"/>
      <c r="T1366" s="49"/>
      <c r="AT1366" s="13" t="s">
        <v>134</v>
      </c>
      <c r="AU1366" s="13" t="s">
        <v>84</v>
      </c>
    </row>
    <row r="1367" spans="2:65" s="1" customFormat="1" ht="19.2">
      <c r="B1367" s="25"/>
      <c r="D1367" s="136" t="s">
        <v>136</v>
      </c>
      <c r="F1367" s="139" t="s">
        <v>2470</v>
      </c>
      <c r="L1367" s="25"/>
      <c r="M1367" s="138"/>
      <c r="T1367" s="49"/>
      <c r="AT1367" s="13" t="s">
        <v>136</v>
      </c>
      <c r="AU1367" s="13" t="s">
        <v>84</v>
      </c>
    </row>
    <row r="1368" spans="2:65" s="1" customFormat="1" ht="16.5" customHeight="1">
      <c r="B1368" s="25"/>
      <c r="C1368" s="124" t="s">
        <v>2476</v>
      </c>
      <c r="D1368" s="124" t="s">
        <v>128</v>
      </c>
      <c r="E1368" s="125" t="s">
        <v>2477</v>
      </c>
      <c r="F1368" s="126" t="s">
        <v>2478</v>
      </c>
      <c r="G1368" s="127" t="s">
        <v>431</v>
      </c>
      <c r="H1368" s="128">
        <v>10</v>
      </c>
      <c r="I1368" s="129">
        <v>1050</v>
      </c>
      <c r="J1368" s="129">
        <f>ROUND(I1368*H1368,2)</f>
        <v>10500</v>
      </c>
      <c r="K1368" s="126" t="s">
        <v>132</v>
      </c>
      <c r="L1368" s="25"/>
      <c r="M1368" s="130" t="s">
        <v>1</v>
      </c>
      <c r="N1368" s="131" t="s">
        <v>39</v>
      </c>
      <c r="O1368" s="132">
        <v>0</v>
      </c>
      <c r="P1368" s="132">
        <f>O1368*H1368</f>
        <v>0</v>
      </c>
      <c r="Q1368" s="132">
        <v>0</v>
      </c>
      <c r="R1368" s="132">
        <f>Q1368*H1368</f>
        <v>0</v>
      </c>
      <c r="S1368" s="132">
        <v>0</v>
      </c>
      <c r="T1368" s="133">
        <f>S1368*H1368</f>
        <v>0</v>
      </c>
      <c r="AR1368" s="134" t="s">
        <v>133</v>
      </c>
      <c r="AT1368" s="134" t="s">
        <v>128</v>
      </c>
      <c r="AU1368" s="134" t="s">
        <v>84</v>
      </c>
      <c r="AY1368" s="13" t="s">
        <v>125</v>
      </c>
      <c r="BE1368" s="135">
        <f>IF(N1368="základní",J1368,0)</f>
        <v>10500</v>
      </c>
      <c r="BF1368" s="135">
        <f>IF(N1368="snížená",J1368,0)</f>
        <v>0</v>
      </c>
      <c r="BG1368" s="135">
        <f>IF(N1368="zákl. přenesená",J1368,0)</f>
        <v>0</v>
      </c>
      <c r="BH1368" s="135">
        <f>IF(N1368="sníž. přenesená",J1368,0)</f>
        <v>0</v>
      </c>
      <c r="BI1368" s="135">
        <f>IF(N1368="nulová",J1368,0)</f>
        <v>0</v>
      </c>
      <c r="BJ1368" s="13" t="s">
        <v>82</v>
      </c>
      <c r="BK1368" s="135">
        <f>ROUND(I1368*H1368,2)</f>
        <v>10500</v>
      </c>
      <c r="BL1368" s="13" t="s">
        <v>133</v>
      </c>
      <c r="BM1368" s="134" t="s">
        <v>2479</v>
      </c>
    </row>
    <row r="1369" spans="2:65" s="1" customFormat="1" ht="28.8">
      <c r="B1369" s="25"/>
      <c r="D1369" s="136" t="s">
        <v>134</v>
      </c>
      <c r="F1369" s="137" t="s">
        <v>2480</v>
      </c>
      <c r="L1369" s="25"/>
      <c r="M1369" s="138"/>
      <c r="T1369" s="49"/>
      <c r="AT1369" s="13" t="s">
        <v>134</v>
      </c>
      <c r="AU1369" s="13" t="s">
        <v>84</v>
      </c>
    </row>
    <row r="1370" spans="2:65" s="1" customFormat="1" ht="19.2">
      <c r="B1370" s="25"/>
      <c r="D1370" s="136" t="s">
        <v>136</v>
      </c>
      <c r="F1370" s="139" t="s">
        <v>2470</v>
      </c>
      <c r="L1370" s="25"/>
      <c r="M1370" s="138"/>
      <c r="T1370" s="49"/>
      <c r="AT1370" s="13" t="s">
        <v>136</v>
      </c>
      <c r="AU1370" s="13" t="s">
        <v>84</v>
      </c>
    </row>
    <row r="1371" spans="2:65" s="1" customFormat="1" ht="16.5" customHeight="1">
      <c r="B1371" s="25"/>
      <c r="C1371" s="124" t="s">
        <v>2481</v>
      </c>
      <c r="D1371" s="124" t="s">
        <v>128</v>
      </c>
      <c r="E1371" s="125" t="s">
        <v>2482</v>
      </c>
      <c r="F1371" s="126" t="s">
        <v>2483</v>
      </c>
      <c r="G1371" s="127" t="s">
        <v>146</v>
      </c>
      <c r="H1371" s="128">
        <v>40</v>
      </c>
      <c r="I1371" s="129">
        <v>76.8</v>
      </c>
      <c r="J1371" s="129">
        <f>ROUND(I1371*H1371,2)</f>
        <v>3072</v>
      </c>
      <c r="K1371" s="126" t="s">
        <v>132</v>
      </c>
      <c r="L1371" s="25"/>
      <c r="M1371" s="130" t="s">
        <v>1</v>
      </c>
      <c r="N1371" s="131" t="s">
        <v>39</v>
      </c>
      <c r="O1371" s="132">
        <v>0</v>
      </c>
      <c r="P1371" s="132">
        <f>O1371*H1371</f>
        <v>0</v>
      </c>
      <c r="Q1371" s="132">
        <v>0</v>
      </c>
      <c r="R1371" s="132">
        <f>Q1371*H1371</f>
        <v>0</v>
      </c>
      <c r="S1371" s="132">
        <v>0</v>
      </c>
      <c r="T1371" s="133">
        <f>S1371*H1371</f>
        <v>0</v>
      </c>
      <c r="AR1371" s="134" t="s">
        <v>133</v>
      </c>
      <c r="AT1371" s="134" t="s">
        <v>128</v>
      </c>
      <c r="AU1371" s="134" t="s">
        <v>84</v>
      </c>
      <c r="AY1371" s="13" t="s">
        <v>125</v>
      </c>
      <c r="BE1371" s="135">
        <f>IF(N1371="základní",J1371,0)</f>
        <v>3072</v>
      </c>
      <c r="BF1371" s="135">
        <f>IF(N1371="snížená",J1371,0)</f>
        <v>0</v>
      </c>
      <c r="BG1371" s="135">
        <f>IF(N1371="zákl. přenesená",J1371,0)</f>
        <v>0</v>
      </c>
      <c r="BH1371" s="135">
        <f>IF(N1371="sníž. přenesená",J1371,0)</f>
        <v>0</v>
      </c>
      <c r="BI1371" s="135">
        <f>IF(N1371="nulová",J1371,0)</f>
        <v>0</v>
      </c>
      <c r="BJ1371" s="13" t="s">
        <v>82</v>
      </c>
      <c r="BK1371" s="135">
        <f>ROUND(I1371*H1371,2)</f>
        <v>3072</v>
      </c>
      <c r="BL1371" s="13" t="s">
        <v>133</v>
      </c>
      <c r="BM1371" s="134" t="s">
        <v>2484</v>
      </c>
    </row>
    <row r="1372" spans="2:65" s="1" customFormat="1" ht="19.2">
      <c r="B1372" s="25"/>
      <c r="D1372" s="136" t="s">
        <v>134</v>
      </c>
      <c r="F1372" s="137" t="s">
        <v>2485</v>
      </c>
      <c r="L1372" s="25"/>
      <c r="M1372" s="138"/>
      <c r="T1372" s="49"/>
      <c r="AT1372" s="13" t="s">
        <v>134</v>
      </c>
      <c r="AU1372" s="13" t="s">
        <v>84</v>
      </c>
    </row>
    <row r="1373" spans="2:65" s="1" customFormat="1" ht="19.2">
      <c r="B1373" s="25"/>
      <c r="D1373" s="136" t="s">
        <v>136</v>
      </c>
      <c r="F1373" s="139" t="s">
        <v>2486</v>
      </c>
      <c r="L1373" s="25"/>
      <c r="M1373" s="138"/>
      <c r="T1373" s="49"/>
      <c r="AT1373" s="13" t="s">
        <v>136</v>
      </c>
      <c r="AU1373" s="13" t="s">
        <v>84</v>
      </c>
    </row>
    <row r="1374" spans="2:65" s="1" customFormat="1" ht="16.5" customHeight="1">
      <c r="B1374" s="25"/>
      <c r="C1374" s="124" t="s">
        <v>2487</v>
      </c>
      <c r="D1374" s="124" t="s">
        <v>128</v>
      </c>
      <c r="E1374" s="125" t="s">
        <v>2488</v>
      </c>
      <c r="F1374" s="126" t="s">
        <v>2489</v>
      </c>
      <c r="G1374" s="127" t="s">
        <v>146</v>
      </c>
      <c r="H1374" s="128">
        <v>40</v>
      </c>
      <c r="I1374" s="129">
        <v>76.8</v>
      </c>
      <c r="J1374" s="129">
        <f>ROUND(I1374*H1374,2)</f>
        <v>3072</v>
      </c>
      <c r="K1374" s="126" t="s">
        <v>132</v>
      </c>
      <c r="L1374" s="25"/>
      <c r="M1374" s="130" t="s">
        <v>1</v>
      </c>
      <c r="N1374" s="131" t="s">
        <v>39</v>
      </c>
      <c r="O1374" s="132">
        <v>0</v>
      </c>
      <c r="P1374" s="132">
        <f>O1374*H1374</f>
        <v>0</v>
      </c>
      <c r="Q1374" s="132">
        <v>0</v>
      </c>
      <c r="R1374" s="132">
        <f>Q1374*H1374</f>
        <v>0</v>
      </c>
      <c r="S1374" s="132">
        <v>0</v>
      </c>
      <c r="T1374" s="133">
        <f>S1374*H1374</f>
        <v>0</v>
      </c>
      <c r="AR1374" s="134" t="s">
        <v>133</v>
      </c>
      <c r="AT1374" s="134" t="s">
        <v>128</v>
      </c>
      <c r="AU1374" s="134" t="s">
        <v>84</v>
      </c>
      <c r="AY1374" s="13" t="s">
        <v>125</v>
      </c>
      <c r="BE1374" s="135">
        <f>IF(N1374="základní",J1374,0)</f>
        <v>3072</v>
      </c>
      <c r="BF1374" s="135">
        <f>IF(N1374="snížená",J1374,0)</f>
        <v>0</v>
      </c>
      <c r="BG1374" s="135">
        <f>IF(N1374="zákl. přenesená",J1374,0)</f>
        <v>0</v>
      </c>
      <c r="BH1374" s="135">
        <f>IF(N1374="sníž. přenesená",J1374,0)</f>
        <v>0</v>
      </c>
      <c r="BI1374" s="135">
        <f>IF(N1374="nulová",J1374,0)</f>
        <v>0</v>
      </c>
      <c r="BJ1374" s="13" t="s">
        <v>82</v>
      </c>
      <c r="BK1374" s="135">
        <f>ROUND(I1374*H1374,2)</f>
        <v>3072</v>
      </c>
      <c r="BL1374" s="13" t="s">
        <v>133</v>
      </c>
      <c r="BM1374" s="134" t="s">
        <v>2490</v>
      </c>
    </row>
    <row r="1375" spans="2:65" s="1" customFormat="1" ht="19.2">
      <c r="B1375" s="25"/>
      <c r="D1375" s="136" t="s">
        <v>134</v>
      </c>
      <c r="F1375" s="137" t="s">
        <v>2491</v>
      </c>
      <c r="L1375" s="25"/>
      <c r="M1375" s="138"/>
      <c r="T1375" s="49"/>
      <c r="AT1375" s="13" t="s">
        <v>134</v>
      </c>
      <c r="AU1375" s="13" t="s">
        <v>84</v>
      </c>
    </row>
    <row r="1376" spans="2:65" s="1" customFormat="1" ht="19.2">
      <c r="B1376" s="25"/>
      <c r="D1376" s="136" t="s">
        <v>136</v>
      </c>
      <c r="F1376" s="139" t="s">
        <v>2486</v>
      </c>
      <c r="L1376" s="25"/>
      <c r="M1376" s="138"/>
      <c r="T1376" s="49"/>
      <c r="AT1376" s="13" t="s">
        <v>136</v>
      </c>
      <c r="AU1376" s="13" t="s">
        <v>84</v>
      </c>
    </row>
    <row r="1377" spans="2:65" s="1" customFormat="1" ht="16.5" customHeight="1">
      <c r="B1377" s="25"/>
      <c r="C1377" s="124" t="s">
        <v>2492</v>
      </c>
      <c r="D1377" s="124" t="s">
        <v>128</v>
      </c>
      <c r="E1377" s="125" t="s">
        <v>2493</v>
      </c>
      <c r="F1377" s="126" t="s">
        <v>2494</v>
      </c>
      <c r="G1377" s="127" t="s">
        <v>146</v>
      </c>
      <c r="H1377" s="128">
        <v>40</v>
      </c>
      <c r="I1377" s="129">
        <v>684</v>
      </c>
      <c r="J1377" s="129">
        <f>ROUND(I1377*H1377,2)</f>
        <v>27360</v>
      </c>
      <c r="K1377" s="126" t="s">
        <v>132</v>
      </c>
      <c r="L1377" s="25"/>
      <c r="M1377" s="130" t="s">
        <v>1</v>
      </c>
      <c r="N1377" s="131" t="s">
        <v>39</v>
      </c>
      <c r="O1377" s="132">
        <v>0</v>
      </c>
      <c r="P1377" s="132">
        <f>O1377*H1377</f>
        <v>0</v>
      </c>
      <c r="Q1377" s="132">
        <v>0</v>
      </c>
      <c r="R1377" s="132">
        <f>Q1377*H1377</f>
        <v>0</v>
      </c>
      <c r="S1377" s="132">
        <v>0</v>
      </c>
      <c r="T1377" s="133">
        <f>S1377*H1377</f>
        <v>0</v>
      </c>
      <c r="AR1377" s="134" t="s">
        <v>133</v>
      </c>
      <c r="AT1377" s="134" t="s">
        <v>128</v>
      </c>
      <c r="AU1377" s="134" t="s">
        <v>84</v>
      </c>
      <c r="AY1377" s="13" t="s">
        <v>125</v>
      </c>
      <c r="BE1377" s="135">
        <f>IF(N1377="základní",J1377,0)</f>
        <v>27360</v>
      </c>
      <c r="BF1377" s="135">
        <f>IF(N1377="snížená",J1377,0)</f>
        <v>0</v>
      </c>
      <c r="BG1377" s="135">
        <f>IF(N1377="zákl. přenesená",J1377,0)</f>
        <v>0</v>
      </c>
      <c r="BH1377" s="135">
        <f>IF(N1377="sníž. přenesená",J1377,0)</f>
        <v>0</v>
      </c>
      <c r="BI1377" s="135">
        <f>IF(N1377="nulová",J1377,0)</f>
        <v>0</v>
      </c>
      <c r="BJ1377" s="13" t="s">
        <v>82</v>
      </c>
      <c r="BK1377" s="135">
        <f>ROUND(I1377*H1377,2)</f>
        <v>27360</v>
      </c>
      <c r="BL1377" s="13" t="s">
        <v>133</v>
      </c>
      <c r="BM1377" s="134" t="s">
        <v>2495</v>
      </c>
    </row>
    <row r="1378" spans="2:65" s="1" customFormat="1" ht="28.8">
      <c r="B1378" s="25"/>
      <c r="D1378" s="136" t="s">
        <v>134</v>
      </c>
      <c r="F1378" s="137" t="s">
        <v>2496</v>
      </c>
      <c r="L1378" s="25"/>
      <c r="M1378" s="138"/>
      <c r="T1378" s="49"/>
      <c r="AT1378" s="13" t="s">
        <v>134</v>
      </c>
      <c r="AU1378" s="13" t="s">
        <v>84</v>
      </c>
    </row>
    <row r="1379" spans="2:65" s="1" customFormat="1" ht="19.2">
      <c r="B1379" s="25"/>
      <c r="D1379" s="136" t="s">
        <v>136</v>
      </c>
      <c r="F1379" s="139" t="s">
        <v>2497</v>
      </c>
      <c r="L1379" s="25"/>
      <c r="M1379" s="138"/>
      <c r="T1379" s="49"/>
      <c r="AT1379" s="13" t="s">
        <v>136</v>
      </c>
      <c r="AU1379" s="13" t="s">
        <v>84</v>
      </c>
    </row>
    <row r="1380" spans="2:65" s="1" customFormat="1" ht="16.5" customHeight="1">
      <c r="B1380" s="25"/>
      <c r="C1380" s="124" t="s">
        <v>1314</v>
      </c>
      <c r="D1380" s="124" t="s">
        <v>128</v>
      </c>
      <c r="E1380" s="125" t="s">
        <v>2498</v>
      </c>
      <c r="F1380" s="126" t="s">
        <v>2499</v>
      </c>
      <c r="G1380" s="127" t="s">
        <v>146</v>
      </c>
      <c r="H1380" s="128">
        <v>40</v>
      </c>
      <c r="I1380" s="129">
        <v>684</v>
      </c>
      <c r="J1380" s="129">
        <f>ROUND(I1380*H1380,2)</f>
        <v>27360</v>
      </c>
      <c r="K1380" s="126" t="s">
        <v>132</v>
      </c>
      <c r="L1380" s="25"/>
      <c r="M1380" s="130" t="s">
        <v>1</v>
      </c>
      <c r="N1380" s="131" t="s">
        <v>39</v>
      </c>
      <c r="O1380" s="132">
        <v>0</v>
      </c>
      <c r="P1380" s="132">
        <f>O1380*H1380</f>
        <v>0</v>
      </c>
      <c r="Q1380" s="132">
        <v>0</v>
      </c>
      <c r="R1380" s="132">
        <f>Q1380*H1380</f>
        <v>0</v>
      </c>
      <c r="S1380" s="132">
        <v>0</v>
      </c>
      <c r="T1380" s="133">
        <f>S1380*H1380</f>
        <v>0</v>
      </c>
      <c r="AR1380" s="134" t="s">
        <v>133</v>
      </c>
      <c r="AT1380" s="134" t="s">
        <v>128</v>
      </c>
      <c r="AU1380" s="134" t="s">
        <v>84</v>
      </c>
      <c r="AY1380" s="13" t="s">
        <v>125</v>
      </c>
      <c r="BE1380" s="135">
        <f>IF(N1380="základní",J1380,0)</f>
        <v>27360</v>
      </c>
      <c r="BF1380" s="135">
        <f>IF(N1380="snížená",J1380,0)</f>
        <v>0</v>
      </c>
      <c r="BG1380" s="135">
        <f>IF(N1380="zákl. přenesená",J1380,0)</f>
        <v>0</v>
      </c>
      <c r="BH1380" s="135">
        <f>IF(N1380="sníž. přenesená",J1380,0)</f>
        <v>0</v>
      </c>
      <c r="BI1380" s="135">
        <f>IF(N1380="nulová",J1380,0)</f>
        <v>0</v>
      </c>
      <c r="BJ1380" s="13" t="s">
        <v>82</v>
      </c>
      <c r="BK1380" s="135">
        <f>ROUND(I1380*H1380,2)</f>
        <v>27360</v>
      </c>
      <c r="BL1380" s="13" t="s">
        <v>133</v>
      </c>
      <c r="BM1380" s="134" t="s">
        <v>2500</v>
      </c>
    </row>
    <row r="1381" spans="2:65" s="1" customFormat="1" ht="28.8">
      <c r="B1381" s="25"/>
      <c r="D1381" s="136" t="s">
        <v>134</v>
      </c>
      <c r="F1381" s="137" t="s">
        <v>2501</v>
      </c>
      <c r="L1381" s="25"/>
      <c r="M1381" s="138"/>
      <c r="T1381" s="49"/>
      <c r="AT1381" s="13" t="s">
        <v>134</v>
      </c>
      <c r="AU1381" s="13" t="s">
        <v>84</v>
      </c>
    </row>
    <row r="1382" spans="2:65" s="1" customFormat="1" ht="19.2">
      <c r="B1382" s="25"/>
      <c r="D1382" s="136" t="s">
        <v>136</v>
      </c>
      <c r="F1382" s="139" t="s">
        <v>2497</v>
      </c>
      <c r="L1382" s="25"/>
      <c r="M1382" s="138"/>
      <c r="T1382" s="49"/>
      <c r="AT1382" s="13" t="s">
        <v>136</v>
      </c>
      <c r="AU1382" s="13" t="s">
        <v>84</v>
      </c>
    </row>
    <row r="1383" spans="2:65" s="1" customFormat="1" ht="16.5" customHeight="1">
      <c r="B1383" s="25"/>
      <c r="C1383" s="124" t="s">
        <v>2502</v>
      </c>
      <c r="D1383" s="124" t="s">
        <v>128</v>
      </c>
      <c r="E1383" s="125" t="s">
        <v>2503</v>
      </c>
      <c r="F1383" s="126" t="s">
        <v>2504</v>
      </c>
      <c r="G1383" s="127" t="s">
        <v>146</v>
      </c>
      <c r="H1383" s="128">
        <v>40</v>
      </c>
      <c r="I1383" s="129">
        <v>719</v>
      </c>
      <c r="J1383" s="129">
        <f>ROUND(I1383*H1383,2)</f>
        <v>28760</v>
      </c>
      <c r="K1383" s="126" t="s">
        <v>132</v>
      </c>
      <c r="L1383" s="25"/>
      <c r="M1383" s="130" t="s">
        <v>1</v>
      </c>
      <c r="N1383" s="131" t="s">
        <v>39</v>
      </c>
      <c r="O1383" s="132">
        <v>0</v>
      </c>
      <c r="P1383" s="132">
        <f>O1383*H1383</f>
        <v>0</v>
      </c>
      <c r="Q1383" s="132">
        <v>0</v>
      </c>
      <c r="R1383" s="132">
        <f>Q1383*H1383</f>
        <v>0</v>
      </c>
      <c r="S1383" s="132">
        <v>0</v>
      </c>
      <c r="T1383" s="133">
        <f>S1383*H1383</f>
        <v>0</v>
      </c>
      <c r="AR1383" s="134" t="s">
        <v>133</v>
      </c>
      <c r="AT1383" s="134" t="s">
        <v>128</v>
      </c>
      <c r="AU1383" s="134" t="s">
        <v>84</v>
      </c>
      <c r="AY1383" s="13" t="s">
        <v>125</v>
      </c>
      <c r="BE1383" s="135">
        <f>IF(N1383="základní",J1383,0)</f>
        <v>28760</v>
      </c>
      <c r="BF1383" s="135">
        <f>IF(N1383="snížená",J1383,0)</f>
        <v>0</v>
      </c>
      <c r="BG1383" s="135">
        <f>IF(N1383="zákl. přenesená",J1383,0)</f>
        <v>0</v>
      </c>
      <c r="BH1383" s="135">
        <f>IF(N1383="sníž. přenesená",J1383,0)</f>
        <v>0</v>
      </c>
      <c r="BI1383" s="135">
        <f>IF(N1383="nulová",J1383,0)</f>
        <v>0</v>
      </c>
      <c r="BJ1383" s="13" t="s">
        <v>82</v>
      </c>
      <c r="BK1383" s="135">
        <f>ROUND(I1383*H1383,2)</f>
        <v>28760</v>
      </c>
      <c r="BL1383" s="13" t="s">
        <v>133</v>
      </c>
      <c r="BM1383" s="134" t="s">
        <v>2505</v>
      </c>
    </row>
    <row r="1384" spans="2:65" s="1" customFormat="1" ht="28.8">
      <c r="B1384" s="25"/>
      <c r="D1384" s="136" t="s">
        <v>134</v>
      </c>
      <c r="F1384" s="137" t="s">
        <v>2506</v>
      </c>
      <c r="L1384" s="25"/>
      <c r="M1384" s="138"/>
      <c r="T1384" s="49"/>
      <c r="AT1384" s="13" t="s">
        <v>134</v>
      </c>
      <c r="AU1384" s="13" t="s">
        <v>84</v>
      </c>
    </row>
    <row r="1385" spans="2:65" s="1" customFormat="1" ht="19.2">
      <c r="B1385" s="25"/>
      <c r="D1385" s="136" t="s">
        <v>136</v>
      </c>
      <c r="F1385" s="139" t="s">
        <v>2497</v>
      </c>
      <c r="L1385" s="25"/>
      <c r="M1385" s="138"/>
      <c r="T1385" s="49"/>
      <c r="AT1385" s="13" t="s">
        <v>136</v>
      </c>
      <c r="AU1385" s="13" t="s">
        <v>84</v>
      </c>
    </row>
    <row r="1386" spans="2:65" s="1" customFormat="1" ht="16.5" customHeight="1">
      <c r="B1386" s="25"/>
      <c r="C1386" s="124" t="s">
        <v>1319</v>
      </c>
      <c r="D1386" s="124" t="s">
        <v>128</v>
      </c>
      <c r="E1386" s="125" t="s">
        <v>2507</v>
      </c>
      <c r="F1386" s="126" t="s">
        <v>2508</v>
      </c>
      <c r="G1386" s="127" t="s">
        <v>146</v>
      </c>
      <c r="H1386" s="128">
        <v>40</v>
      </c>
      <c r="I1386" s="129">
        <v>719</v>
      </c>
      <c r="J1386" s="129">
        <f>ROUND(I1386*H1386,2)</f>
        <v>28760</v>
      </c>
      <c r="K1386" s="126" t="s">
        <v>132</v>
      </c>
      <c r="L1386" s="25"/>
      <c r="M1386" s="130" t="s">
        <v>1</v>
      </c>
      <c r="N1386" s="131" t="s">
        <v>39</v>
      </c>
      <c r="O1386" s="132">
        <v>0</v>
      </c>
      <c r="P1386" s="132">
        <f>O1386*H1386</f>
        <v>0</v>
      </c>
      <c r="Q1386" s="132">
        <v>0</v>
      </c>
      <c r="R1386" s="132">
        <f>Q1386*H1386</f>
        <v>0</v>
      </c>
      <c r="S1386" s="132">
        <v>0</v>
      </c>
      <c r="T1386" s="133">
        <f>S1386*H1386</f>
        <v>0</v>
      </c>
      <c r="AR1386" s="134" t="s">
        <v>133</v>
      </c>
      <c r="AT1386" s="134" t="s">
        <v>128</v>
      </c>
      <c r="AU1386" s="134" t="s">
        <v>84</v>
      </c>
      <c r="AY1386" s="13" t="s">
        <v>125</v>
      </c>
      <c r="BE1386" s="135">
        <f>IF(N1386="základní",J1386,0)</f>
        <v>28760</v>
      </c>
      <c r="BF1386" s="135">
        <f>IF(N1386="snížená",J1386,0)</f>
        <v>0</v>
      </c>
      <c r="BG1386" s="135">
        <f>IF(N1386="zákl. přenesená",J1386,0)</f>
        <v>0</v>
      </c>
      <c r="BH1386" s="135">
        <f>IF(N1386="sníž. přenesená",J1386,0)</f>
        <v>0</v>
      </c>
      <c r="BI1386" s="135">
        <f>IF(N1386="nulová",J1386,0)</f>
        <v>0</v>
      </c>
      <c r="BJ1386" s="13" t="s">
        <v>82</v>
      </c>
      <c r="BK1386" s="135">
        <f>ROUND(I1386*H1386,2)</f>
        <v>28760</v>
      </c>
      <c r="BL1386" s="13" t="s">
        <v>133</v>
      </c>
      <c r="BM1386" s="134" t="s">
        <v>2509</v>
      </c>
    </row>
    <row r="1387" spans="2:65" s="1" customFormat="1" ht="28.8">
      <c r="B1387" s="25"/>
      <c r="D1387" s="136" t="s">
        <v>134</v>
      </c>
      <c r="F1387" s="137" t="s">
        <v>2510</v>
      </c>
      <c r="L1387" s="25"/>
      <c r="M1387" s="138"/>
      <c r="T1387" s="49"/>
      <c r="AT1387" s="13" t="s">
        <v>134</v>
      </c>
      <c r="AU1387" s="13" t="s">
        <v>84</v>
      </c>
    </row>
    <row r="1388" spans="2:65" s="1" customFormat="1" ht="19.2">
      <c r="B1388" s="25"/>
      <c r="D1388" s="136" t="s">
        <v>136</v>
      </c>
      <c r="F1388" s="139" t="s">
        <v>2497</v>
      </c>
      <c r="L1388" s="25"/>
      <c r="M1388" s="138"/>
      <c r="T1388" s="49"/>
      <c r="AT1388" s="13" t="s">
        <v>136</v>
      </c>
      <c r="AU1388" s="13" t="s">
        <v>84</v>
      </c>
    </row>
    <row r="1389" spans="2:65" s="1" customFormat="1" ht="24.15" customHeight="1">
      <c r="B1389" s="25"/>
      <c r="C1389" s="124" t="s">
        <v>2511</v>
      </c>
      <c r="D1389" s="124" t="s">
        <v>128</v>
      </c>
      <c r="E1389" s="125" t="s">
        <v>2512</v>
      </c>
      <c r="F1389" s="126" t="s">
        <v>2513</v>
      </c>
      <c r="G1389" s="127" t="s">
        <v>146</v>
      </c>
      <c r="H1389" s="128">
        <v>5</v>
      </c>
      <c r="I1389" s="129">
        <v>6590</v>
      </c>
      <c r="J1389" s="129">
        <f>ROUND(I1389*H1389,2)</f>
        <v>32950</v>
      </c>
      <c r="K1389" s="126" t="s">
        <v>132</v>
      </c>
      <c r="L1389" s="25"/>
      <c r="M1389" s="130" t="s">
        <v>1</v>
      </c>
      <c r="N1389" s="131" t="s">
        <v>39</v>
      </c>
      <c r="O1389" s="132">
        <v>0</v>
      </c>
      <c r="P1389" s="132">
        <f>O1389*H1389</f>
        <v>0</v>
      </c>
      <c r="Q1389" s="132">
        <v>0</v>
      </c>
      <c r="R1389" s="132">
        <f>Q1389*H1389</f>
        <v>0</v>
      </c>
      <c r="S1389" s="132">
        <v>0</v>
      </c>
      <c r="T1389" s="133">
        <f>S1389*H1389</f>
        <v>0</v>
      </c>
      <c r="AR1389" s="134" t="s">
        <v>133</v>
      </c>
      <c r="AT1389" s="134" t="s">
        <v>128</v>
      </c>
      <c r="AU1389" s="134" t="s">
        <v>84</v>
      </c>
      <c r="AY1389" s="13" t="s">
        <v>125</v>
      </c>
      <c r="BE1389" s="135">
        <f>IF(N1389="základní",J1389,0)</f>
        <v>32950</v>
      </c>
      <c r="BF1389" s="135">
        <f>IF(N1389="snížená",J1389,0)</f>
        <v>0</v>
      </c>
      <c r="BG1389" s="135">
        <f>IF(N1389="zákl. přenesená",J1389,0)</f>
        <v>0</v>
      </c>
      <c r="BH1389" s="135">
        <f>IF(N1389="sníž. přenesená",J1389,0)</f>
        <v>0</v>
      </c>
      <c r="BI1389" s="135">
        <f>IF(N1389="nulová",J1389,0)</f>
        <v>0</v>
      </c>
      <c r="BJ1389" s="13" t="s">
        <v>82</v>
      </c>
      <c r="BK1389" s="135">
        <f>ROUND(I1389*H1389,2)</f>
        <v>32950</v>
      </c>
      <c r="BL1389" s="13" t="s">
        <v>133</v>
      </c>
      <c r="BM1389" s="134" t="s">
        <v>2514</v>
      </c>
    </row>
    <row r="1390" spans="2:65" s="1" customFormat="1" ht="76.8">
      <c r="B1390" s="25"/>
      <c r="D1390" s="136" t="s">
        <v>134</v>
      </c>
      <c r="F1390" s="137" t="s">
        <v>2515</v>
      </c>
      <c r="L1390" s="25"/>
      <c r="M1390" s="138"/>
      <c r="T1390" s="49"/>
      <c r="AT1390" s="13" t="s">
        <v>134</v>
      </c>
      <c r="AU1390" s="13" t="s">
        <v>84</v>
      </c>
    </row>
    <row r="1391" spans="2:65" s="1" customFormat="1" ht="19.2">
      <c r="B1391" s="25"/>
      <c r="D1391" s="136" t="s">
        <v>136</v>
      </c>
      <c r="F1391" s="139" t="s">
        <v>2516</v>
      </c>
      <c r="L1391" s="25"/>
      <c r="M1391" s="138"/>
      <c r="T1391" s="49"/>
      <c r="AT1391" s="13" t="s">
        <v>136</v>
      </c>
      <c r="AU1391" s="13" t="s">
        <v>84</v>
      </c>
    </row>
    <row r="1392" spans="2:65" s="1" customFormat="1" ht="16.5" customHeight="1">
      <c r="B1392" s="25"/>
      <c r="C1392" s="124" t="s">
        <v>1328</v>
      </c>
      <c r="D1392" s="124" t="s">
        <v>128</v>
      </c>
      <c r="E1392" s="125" t="s">
        <v>2517</v>
      </c>
      <c r="F1392" s="126" t="s">
        <v>2518</v>
      </c>
      <c r="G1392" s="127" t="s">
        <v>146</v>
      </c>
      <c r="H1392" s="128">
        <v>5</v>
      </c>
      <c r="I1392" s="129">
        <v>8230</v>
      </c>
      <c r="J1392" s="129">
        <f>ROUND(I1392*H1392,2)</f>
        <v>41150</v>
      </c>
      <c r="K1392" s="126" t="s">
        <v>132</v>
      </c>
      <c r="L1392" s="25"/>
      <c r="M1392" s="130" t="s">
        <v>1</v>
      </c>
      <c r="N1392" s="131" t="s">
        <v>39</v>
      </c>
      <c r="O1392" s="132">
        <v>0</v>
      </c>
      <c r="P1392" s="132">
        <f>O1392*H1392</f>
        <v>0</v>
      </c>
      <c r="Q1392" s="132">
        <v>0</v>
      </c>
      <c r="R1392" s="132">
        <f>Q1392*H1392</f>
        <v>0</v>
      </c>
      <c r="S1392" s="132">
        <v>0</v>
      </c>
      <c r="T1392" s="133">
        <f>S1392*H1392</f>
        <v>0</v>
      </c>
      <c r="AR1392" s="134" t="s">
        <v>133</v>
      </c>
      <c r="AT1392" s="134" t="s">
        <v>128</v>
      </c>
      <c r="AU1392" s="134" t="s">
        <v>84</v>
      </c>
      <c r="AY1392" s="13" t="s">
        <v>125</v>
      </c>
      <c r="BE1392" s="135">
        <f>IF(N1392="základní",J1392,0)</f>
        <v>41150</v>
      </c>
      <c r="BF1392" s="135">
        <f>IF(N1392="snížená",J1392,0)</f>
        <v>0</v>
      </c>
      <c r="BG1392" s="135">
        <f>IF(N1392="zákl. přenesená",J1392,0)</f>
        <v>0</v>
      </c>
      <c r="BH1392" s="135">
        <f>IF(N1392="sníž. přenesená",J1392,0)</f>
        <v>0</v>
      </c>
      <c r="BI1392" s="135">
        <f>IF(N1392="nulová",J1392,0)</f>
        <v>0</v>
      </c>
      <c r="BJ1392" s="13" t="s">
        <v>82</v>
      </c>
      <c r="BK1392" s="135">
        <f>ROUND(I1392*H1392,2)</f>
        <v>41150</v>
      </c>
      <c r="BL1392" s="13" t="s">
        <v>133</v>
      </c>
      <c r="BM1392" s="134" t="s">
        <v>2519</v>
      </c>
    </row>
    <row r="1393" spans="2:65" s="1" customFormat="1" ht="28.8">
      <c r="B1393" s="25"/>
      <c r="D1393" s="136" t="s">
        <v>134</v>
      </c>
      <c r="F1393" s="137" t="s">
        <v>2520</v>
      </c>
      <c r="L1393" s="25"/>
      <c r="M1393" s="138"/>
      <c r="T1393" s="49"/>
      <c r="AT1393" s="13" t="s">
        <v>134</v>
      </c>
      <c r="AU1393" s="13" t="s">
        <v>84</v>
      </c>
    </row>
    <row r="1394" spans="2:65" s="1" customFormat="1" ht="19.2">
      <c r="B1394" s="25"/>
      <c r="D1394" s="136" t="s">
        <v>136</v>
      </c>
      <c r="F1394" s="139" t="s">
        <v>2521</v>
      </c>
      <c r="L1394" s="25"/>
      <c r="M1394" s="138"/>
      <c r="T1394" s="49"/>
      <c r="AT1394" s="13" t="s">
        <v>136</v>
      </c>
      <c r="AU1394" s="13" t="s">
        <v>84</v>
      </c>
    </row>
    <row r="1395" spans="2:65" s="1" customFormat="1" ht="16.5" customHeight="1">
      <c r="B1395" s="25"/>
      <c r="C1395" s="124" t="s">
        <v>2522</v>
      </c>
      <c r="D1395" s="124" t="s">
        <v>128</v>
      </c>
      <c r="E1395" s="125" t="s">
        <v>2523</v>
      </c>
      <c r="F1395" s="126" t="s">
        <v>2524</v>
      </c>
      <c r="G1395" s="127" t="s">
        <v>146</v>
      </c>
      <c r="H1395" s="128">
        <v>1</v>
      </c>
      <c r="I1395" s="129">
        <v>3290</v>
      </c>
      <c r="J1395" s="129">
        <f>ROUND(I1395*H1395,2)</f>
        <v>3290</v>
      </c>
      <c r="K1395" s="126" t="s">
        <v>132</v>
      </c>
      <c r="L1395" s="25"/>
      <c r="M1395" s="130" t="s">
        <v>1</v>
      </c>
      <c r="N1395" s="131" t="s">
        <v>39</v>
      </c>
      <c r="O1395" s="132">
        <v>0</v>
      </c>
      <c r="P1395" s="132">
        <f>O1395*H1395</f>
        <v>0</v>
      </c>
      <c r="Q1395" s="132">
        <v>0</v>
      </c>
      <c r="R1395" s="132">
        <f>Q1395*H1395</f>
        <v>0</v>
      </c>
      <c r="S1395" s="132">
        <v>0</v>
      </c>
      <c r="T1395" s="133">
        <f>S1395*H1395</f>
        <v>0</v>
      </c>
      <c r="AR1395" s="134" t="s">
        <v>133</v>
      </c>
      <c r="AT1395" s="134" t="s">
        <v>128</v>
      </c>
      <c r="AU1395" s="134" t="s">
        <v>84</v>
      </c>
      <c r="AY1395" s="13" t="s">
        <v>125</v>
      </c>
      <c r="BE1395" s="135">
        <f>IF(N1395="základní",J1395,0)</f>
        <v>3290</v>
      </c>
      <c r="BF1395" s="135">
        <f>IF(N1395="snížená",J1395,0)</f>
        <v>0</v>
      </c>
      <c r="BG1395" s="135">
        <f>IF(N1395="zákl. přenesená",J1395,0)</f>
        <v>0</v>
      </c>
      <c r="BH1395" s="135">
        <f>IF(N1395="sníž. přenesená",J1395,0)</f>
        <v>0</v>
      </c>
      <c r="BI1395" s="135">
        <f>IF(N1395="nulová",J1395,0)</f>
        <v>0</v>
      </c>
      <c r="BJ1395" s="13" t="s">
        <v>82</v>
      </c>
      <c r="BK1395" s="135">
        <f>ROUND(I1395*H1395,2)</f>
        <v>3290</v>
      </c>
      <c r="BL1395" s="13" t="s">
        <v>133</v>
      </c>
      <c r="BM1395" s="134" t="s">
        <v>2525</v>
      </c>
    </row>
    <row r="1396" spans="2:65" s="1" customFormat="1" ht="19.2">
      <c r="B1396" s="25"/>
      <c r="D1396" s="136" t="s">
        <v>134</v>
      </c>
      <c r="F1396" s="137" t="s">
        <v>2526</v>
      </c>
      <c r="L1396" s="25"/>
      <c r="M1396" s="138"/>
      <c r="T1396" s="49"/>
      <c r="AT1396" s="13" t="s">
        <v>134</v>
      </c>
      <c r="AU1396" s="13" t="s">
        <v>84</v>
      </c>
    </row>
    <row r="1397" spans="2:65" s="1" customFormat="1" ht="19.2">
      <c r="B1397" s="25"/>
      <c r="D1397" s="136" t="s">
        <v>136</v>
      </c>
      <c r="F1397" s="139" t="s">
        <v>2521</v>
      </c>
      <c r="L1397" s="25"/>
      <c r="M1397" s="138"/>
      <c r="T1397" s="49"/>
      <c r="AT1397" s="13" t="s">
        <v>136</v>
      </c>
      <c r="AU1397" s="13" t="s">
        <v>84</v>
      </c>
    </row>
    <row r="1398" spans="2:65" s="1" customFormat="1" ht="16.5" customHeight="1">
      <c r="B1398" s="25"/>
      <c r="C1398" s="124" t="s">
        <v>1332</v>
      </c>
      <c r="D1398" s="124" t="s">
        <v>128</v>
      </c>
      <c r="E1398" s="125" t="s">
        <v>2527</v>
      </c>
      <c r="F1398" s="126" t="s">
        <v>2528</v>
      </c>
      <c r="G1398" s="127" t="s">
        <v>146</v>
      </c>
      <c r="H1398" s="128">
        <v>1</v>
      </c>
      <c r="I1398" s="129">
        <v>4940</v>
      </c>
      <c r="J1398" s="129">
        <f>ROUND(I1398*H1398,2)</f>
        <v>4940</v>
      </c>
      <c r="K1398" s="126" t="s">
        <v>132</v>
      </c>
      <c r="L1398" s="25"/>
      <c r="M1398" s="130" t="s">
        <v>1</v>
      </c>
      <c r="N1398" s="131" t="s">
        <v>39</v>
      </c>
      <c r="O1398" s="132">
        <v>0</v>
      </c>
      <c r="P1398" s="132">
        <f>O1398*H1398</f>
        <v>0</v>
      </c>
      <c r="Q1398" s="132">
        <v>0</v>
      </c>
      <c r="R1398" s="132">
        <f>Q1398*H1398</f>
        <v>0</v>
      </c>
      <c r="S1398" s="132">
        <v>0</v>
      </c>
      <c r="T1398" s="133">
        <f>S1398*H1398</f>
        <v>0</v>
      </c>
      <c r="AR1398" s="134" t="s">
        <v>133</v>
      </c>
      <c r="AT1398" s="134" t="s">
        <v>128</v>
      </c>
      <c r="AU1398" s="134" t="s">
        <v>84</v>
      </c>
      <c r="AY1398" s="13" t="s">
        <v>125</v>
      </c>
      <c r="BE1398" s="135">
        <f>IF(N1398="základní",J1398,0)</f>
        <v>4940</v>
      </c>
      <c r="BF1398" s="135">
        <f>IF(N1398="snížená",J1398,0)</f>
        <v>0</v>
      </c>
      <c r="BG1398" s="135">
        <f>IF(N1398="zákl. přenesená",J1398,0)</f>
        <v>0</v>
      </c>
      <c r="BH1398" s="135">
        <f>IF(N1398="sníž. přenesená",J1398,0)</f>
        <v>0</v>
      </c>
      <c r="BI1398" s="135">
        <f>IF(N1398="nulová",J1398,0)</f>
        <v>0</v>
      </c>
      <c r="BJ1398" s="13" t="s">
        <v>82</v>
      </c>
      <c r="BK1398" s="135">
        <f>ROUND(I1398*H1398,2)</f>
        <v>4940</v>
      </c>
      <c r="BL1398" s="13" t="s">
        <v>133</v>
      </c>
      <c r="BM1398" s="134" t="s">
        <v>2529</v>
      </c>
    </row>
    <row r="1399" spans="2:65" s="1" customFormat="1" ht="28.8">
      <c r="B1399" s="25"/>
      <c r="D1399" s="136" t="s">
        <v>134</v>
      </c>
      <c r="F1399" s="137" t="s">
        <v>2530</v>
      </c>
      <c r="L1399" s="25"/>
      <c r="M1399" s="138"/>
      <c r="T1399" s="49"/>
      <c r="AT1399" s="13" t="s">
        <v>134</v>
      </c>
      <c r="AU1399" s="13" t="s">
        <v>84</v>
      </c>
    </row>
    <row r="1400" spans="2:65" s="1" customFormat="1" ht="19.2">
      <c r="B1400" s="25"/>
      <c r="D1400" s="136" t="s">
        <v>136</v>
      </c>
      <c r="F1400" s="139" t="s">
        <v>2521</v>
      </c>
      <c r="L1400" s="25"/>
      <c r="M1400" s="138"/>
      <c r="T1400" s="49"/>
      <c r="AT1400" s="13" t="s">
        <v>136</v>
      </c>
      <c r="AU1400" s="13" t="s">
        <v>84</v>
      </c>
    </row>
    <row r="1401" spans="2:65" s="1" customFormat="1" ht="16.5" customHeight="1">
      <c r="B1401" s="25"/>
      <c r="C1401" s="124" t="s">
        <v>2531</v>
      </c>
      <c r="D1401" s="124" t="s">
        <v>128</v>
      </c>
      <c r="E1401" s="125" t="s">
        <v>2532</v>
      </c>
      <c r="F1401" s="126" t="s">
        <v>2533</v>
      </c>
      <c r="G1401" s="127" t="s">
        <v>146</v>
      </c>
      <c r="H1401" s="128">
        <v>5</v>
      </c>
      <c r="I1401" s="129">
        <v>6030</v>
      </c>
      <c r="J1401" s="129">
        <f>ROUND(I1401*H1401,2)</f>
        <v>30150</v>
      </c>
      <c r="K1401" s="126" t="s">
        <v>132</v>
      </c>
      <c r="L1401" s="25"/>
      <c r="M1401" s="130" t="s">
        <v>1</v>
      </c>
      <c r="N1401" s="131" t="s">
        <v>39</v>
      </c>
      <c r="O1401" s="132">
        <v>0</v>
      </c>
      <c r="P1401" s="132">
        <f>O1401*H1401</f>
        <v>0</v>
      </c>
      <c r="Q1401" s="132">
        <v>0</v>
      </c>
      <c r="R1401" s="132">
        <f>Q1401*H1401</f>
        <v>0</v>
      </c>
      <c r="S1401" s="132">
        <v>0</v>
      </c>
      <c r="T1401" s="133">
        <f>S1401*H1401</f>
        <v>0</v>
      </c>
      <c r="AR1401" s="134" t="s">
        <v>133</v>
      </c>
      <c r="AT1401" s="134" t="s">
        <v>128</v>
      </c>
      <c r="AU1401" s="134" t="s">
        <v>84</v>
      </c>
      <c r="AY1401" s="13" t="s">
        <v>125</v>
      </c>
      <c r="BE1401" s="135">
        <f>IF(N1401="základní",J1401,0)</f>
        <v>30150</v>
      </c>
      <c r="BF1401" s="135">
        <f>IF(N1401="snížená",J1401,0)</f>
        <v>0</v>
      </c>
      <c r="BG1401" s="135">
        <f>IF(N1401="zákl. přenesená",J1401,0)</f>
        <v>0</v>
      </c>
      <c r="BH1401" s="135">
        <f>IF(N1401="sníž. přenesená",J1401,0)</f>
        <v>0</v>
      </c>
      <c r="BI1401" s="135">
        <f>IF(N1401="nulová",J1401,0)</f>
        <v>0</v>
      </c>
      <c r="BJ1401" s="13" t="s">
        <v>82</v>
      </c>
      <c r="BK1401" s="135">
        <f>ROUND(I1401*H1401,2)</f>
        <v>30150</v>
      </c>
      <c r="BL1401" s="13" t="s">
        <v>133</v>
      </c>
      <c r="BM1401" s="134" t="s">
        <v>2534</v>
      </c>
    </row>
    <row r="1402" spans="2:65" s="1" customFormat="1" ht="48">
      <c r="B1402" s="25"/>
      <c r="D1402" s="136" t="s">
        <v>134</v>
      </c>
      <c r="F1402" s="137" t="s">
        <v>2535</v>
      </c>
      <c r="L1402" s="25"/>
      <c r="M1402" s="138"/>
      <c r="T1402" s="49"/>
      <c r="AT1402" s="13" t="s">
        <v>134</v>
      </c>
      <c r="AU1402" s="13" t="s">
        <v>84</v>
      </c>
    </row>
    <row r="1403" spans="2:65" s="1" customFormat="1" ht="19.2">
      <c r="B1403" s="25"/>
      <c r="D1403" s="136" t="s">
        <v>136</v>
      </c>
      <c r="F1403" s="139" t="s">
        <v>2521</v>
      </c>
      <c r="L1403" s="25"/>
      <c r="M1403" s="138"/>
      <c r="T1403" s="49"/>
      <c r="AT1403" s="13" t="s">
        <v>136</v>
      </c>
      <c r="AU1403" s="13" t="s">
        <v>84</v>
      </c>
    </row>
    <row r="1404" spans="2:65" s="1" customFormat="1" ht="16.5" customHeight="1">
      <c r="B1404" s="25"/>
      <c r="C1404" s="124" t="s">
        <v>1337</v>
      </c>
      <c r="D1404" s="124" t="s">
        <v>128</v>
      </c>
      <c r="E1404" s="125" t="s">
        <v>2536</v>
      </c>
      <c r="F1404" s="126" t="s">
        <v>2537</v>
      </c>
      <c r="G1404" s="127" t="s">
        <v>146</v>
      </c>
      <c r="H1404" s="128">
        <v>5</v>
      </c>
      <c r="I1404" s="129">
        <v>6450</v>
      </c>
      <c r="J1404" s="129">
        <f>ROUND(I1404*H1404,2)</f>
        <v>32250</v>
      </c>
      <c r="K1404" s="126" t="s">
        <v>132</v>
      </c>
      <c r="L1404" s="25"/>
      <c r="M1404" s="130" t="s">
        <v>1</v>
      </c>
      <c r="N1404" s="131" t="s">
        <v>39</v>
      </c>
      <c r="O1404" s="132">
        <v>0</v>
      </c>
      <c r="P1404" s="132">
        <f>O1404*H1404</f>
        <v>0</v>
      </c>
      <c r="Q1404" s="132">
        <v>0</v>
      </c>
      <c r="R1404" s="132">
        <f>Q1404*H1404</f>
        <v>0</v>
      </c>
      <c r="S1404" s="132">
        <v>0</v>
      </c>
      <c r="T1404" s="133">
        <f>S1404*H1404</f>
        <v>0</v>
      </c>
      <c r="AR1404" s="134" t="s">
        <v>133</v>
      </c>
      <c r="AT1404" s="134" t="s">
        <v>128</v>
      </c>
      <c r="AU1404" s="134" t="s">
        <v>84</v>
      </c>
      <c r="AY1404" s="13" t="s">
        <v>125</v>
      </c>
      <c r="BE1404" s="135">
        <f>IF(N1404="základní",J1404,0)</f>
        <v>32250</v>
      </c>
      <c r="BF1404" s="135">
        <f>IF(N1404="snížená",J1404,0)</f>
        <v>0</v>
      </c>
      <c r="BG1404" s="135">
        <f>IF(N1404="zákl. přenesená",J1404,0)</f>
        <v>0</v>
      </c>
      <c r="BH1404" s="135">
        <f>IF(N1404="sníž. přenesená",J1404,0)</f>
        <v>0</v>
      </c>
      <c r="BI1404" s="135">
        <f>IF(N1404="nulová",J1404,0)</f>
        <v>0</v>
      </c>
      <c r="BJ1404" s="13" t="s">
        <v>82</v>
      </c>
      <c r="BK1404" s="135">
        <f>ROUND(I1404*H1404,2)</f>
        <v>32250</v>
      </c>
      <c r="BL1404" s="13" t="s">
        <v>133</v>
      </c>
      <c r="BM1404" s="134" t="s">
        <v>2538</v>
      </c>
    </row>
    <row r="1405" spans="2:65" s="1" customFormat="1" ht="57.6">
      <c r="B1405" s="25"/>
      <c r="D1405" s="136" t="s">
        <v>134</v>
      </c>
      <c r="F1405" s="137" t="s">
        <v>2539</v>
      </c>
      <c r="L1405" s="25"/>
      <c r="M1405" s="138"/>
      <c r="T1405" s="49"/>
      <c r="AT1405" s="13" t="s">
        <v>134</v>
      </c>
      <c r="AU1405" s="13" t="s">
        <v>84</v>
      </c>
    </row>
    <row r="1406" spans="2:65" s="1" customFormat="1" ht="19.2">
      <c r="B1406" s="25"/>
      <c r="D1406" s="136" t="s">
        <v>136</v>
      </c>
      <c r="F1406" s="139" t="s">
        <v>2516</v>
      </c>
      <c r="L1406" s="25"/>
      <c r="M1406" s="138"/>
      <c r="T1406" s="49"/>
      <c r="AT1406" s="13" t="s">
        <v>136</v>
      </c>
      <c r="AU1406" s="13" t="s">
        <v>84</v>
      </c>
    </row>
    <row r="1407" spans="2:65" s="1" customFormat="1" ht="16.5" customHeight="1">
      <c r="B1407" s="25"/>
      <c r="C1407" s="124" t="s">
        <v>2540</v>
      </c>
      <c r="D1407" s="124" t="s">
        <v>128</v>
      </c>
      <c r="E1407" s="125" t="s">
        <v>2541</v>
      </c>
      <c r="F1407" s="126" t="s">
        <v>2542</v>
      </c>
      <c r="G1407" s="127" t="s">
        <v>146</v>
      </c>
      <c r="H1407" s="128">
        <v>5</v>
      </c>
      <c r="I1407" s="129">
        <v>10400</v>
      </c>
      <c r="J1407" s="129">
        <f>ROUND(I1407*H1407,2)</f>
        <v>52000</v>
      </c>
      <c r="K1407" s="126" t="s">
        <v>132</v>
      </c>
      <c r="L1407" s="25"/>
      <c r="M1407" s="130" t="s">
        <v>1</v>
      </c>
      <c r="N1407" s="131" t="s">
        <v>39</v>
      </c>
      <c r="O1407" s="132">
        <v>0</v>
      </c>
      <c r="P1407" s="132">
        <f>O1407*H1407</f>
        <v>0</v>
      </c>
      <c r="Q1407" s="132">
        <v>0</v>
      </c>
      <c r="R1407" s="132">
        <f>Q1407*H1407</f>
        <v>0</v>
      </c>
      <c r="S1407" s="132">
        <v>0</v>
      </c>
      <c r="T1407" s="133">
        <f>S1407*H1407</f>
        <v>0</v>
      </c>
      <c r="AR1407" s="134" t="s">
        <v>133</v>
      </c>
      <c r="AT1407" s="134" t="s">
        <v>128</v>
      </c>
      <c r="AU1407" s="134" t="s">
        <v>84</v>
      </c>
      <c r="AY1407" s="13" t="s">
        <v>125</v>
      </c>
      <c r="BE1407" s="135">
        <f>IF(N1407="základní",J1407,0)</f>
        <v>52000</v>
      </c>
      <c r="BF1407" s="135">
        <f>IF(N1407="snížená",J1407,0)</f>
        <v>0</v>
      </c>
      <c r="BG1407" s="135">
        <f>IF(N1407="zákl. přenesená",J1407,0)</f>
        <v>0</v>
      </c>
      <c r="BH1407" s="135">
        <f>IF(N1407="sníž. přenesená",J1407,0)</f>
        <v>0</v>
      </c>
      <c r="BI1407" s="135">
        <f>IF(N1407="nulová",J1407,0)</f>
        <v>0</v>
      </c>
      <c r="BJ1407" s="13" t="s">
        <v>82</v>
      </c>
      <c r="BK1407" s="135">
        <f>ROUND(I1407*H1407,2)</f>
        <v>52000</v>
      </c>
      <c r="BL1407" s="13" t="s">
        <v>133</v>
      </c>
      <c r="BM1407" s="134" t="s">
        <v>2543</v>
      </c>
    </row>
    <row r="1408" spans="2:65" s="1" customFormat="1" ht="57.6">
      <c r="B1408" s="25"/>
      <c r="D1408" s="136" t="s">
        <v>134</v>
      </c>
      <c r="F1408" s="137" t="s">
        <v>2544</v>
      </c>
      <c r="L1408" s="25"/>
      <c r="M1408" s="138"/>
      <c r="T1408" s="49"/>
      <c r="AT1408" s="13" t="s">
        <v>134</v>
      </c>
      <c r="AU1408" s="13" t="s">
        <v>84</v>
      </c>
    </row>
    <row r="1409" spans="2:65" s="1" customFormat="1" ht="19.2">
      <c r="B1409" s="25"/>
      <c r="D1409" s="136" t="s">
        <v>136</v>
      </c>
      <c r="F1409" s="139" t="s">
        <v>2516</v>
      </c>
      <c r="L1409" s="25"/>
      <c r="M1409" s="138"/>
      <c r="T1409" s="49"/>
      <c r="AT1409" s="13" t="s">
        <v>136</v>
      </c>
      <c r="AU1409" s="13" t="s">
        <v>84</v>
      </c>
    </row>
    <row r="1410" spans="2:65" s="1" customFormat="1" ht="16.5" customHeight="1">
      <c r="B1410" s="25"/>
      <c r="C1410" s="124" t="s">
        <v>1346</v>
      </c>
      <c r="D1410" s="124" t="s">
        <v>128</v>
      </c>
      <c r="E1410" s="125" t="s">
        <v>2545</v>
      </c>
      <c r="F1410" s="126" t="s">
        <v>2546</v>
      </c>
      <c r="G1410" s="127" t="s">
        <v>146</v>
      </c>
      <c r="H1410" s="128">
        <v>5</v>
      </c>
      <c r="I1410" s="129">
        <v>8230</v>
      </c>
      <c r="J1410" s="129">
        <f>ROUND(I1410*H1410,2)</f>
        <v>41150</v>
      </c>
      <c r="K1410" s="126" t="s">
        <v>132</v>
      </c>
      <c r="L1410" s="25"/>
      <c r="M1410" s="130" t="s">
        <v>1</v>
      </c>
      <c r="N1410" s="131" t="s">
        <v>39</v>
      </c>
      <c r="O1410" s="132">
        <v>0</v>
      </c>
      <c r="P1410" s="132">
        <f>O1410*H1410</f>
        <v>0</v>
      </c>
      <c r="Q1410" s="132">
        <v>0</v>
      </c>
      <c r="R1410" s="132">
        <f>Q1410*H1410</f>
        <v>0</v>
      </c>
      <c r="S1410" s="132">
        <v>0</v>
      </c>
      <c r="T1410" s="133">
        <f>S1410*H1410</f>
        <v>0</v>
      </c>
      <c r="AR1410" s="134" t="s">
        <v>133</v>
      </c>
      <c r="AT1410" s="134" t="s">
        <v>128</v>
      </c>
      <c r="AU1410" s="134" t="s">
        <v>84</v>
      </c>
      <c r="AY1410" s="13" t="s">
        <v>125</v>
      </c>
      <c r="BE1410" s="135">
        <f>IF(N1410="základní",J1410,0)</f>
        <v>41150</v>
      </c>
      <c r="BF1410" s="135">
        <f>IF(N1410="snížená",J1410,0)</f>
        <v>0</v>
      </c>
      <c r="BG1410" s="135">
        <f>IF(N1410="zákl. přenesená",J1410,0)</f>
        <v>0</v>
      </c>
      <c r="BH1410" s="135">
        <f>IF(N1410="sníž. přenesená",J1410,0)</f>
        <v>0</v>
      </c>
      <c r="BI1410" s="135">
        <f>IF(N1410="nulová",J1410,0)</f>
        <v>0</v>
      </c>
      <c r="BJ1410" s="13" t="s">
        <v>82</v>
      </c>
      <c r="BK1410" s="135">
        <f>ROUND(I1410*H1410,2)</f>
        <v>41150</v>
      </c>
      <c r="BL1410" s="13" t="s">
        <v>133</v>
      </c>
      <c r="BM1410" s="134" t="s">
        <v>2547</v>
      </c>
    </row>
    <row r="1411" spans="2:65" s="1" customFormat="1" ht="28.8">
      <c r="B1411" s="25"/>
      <c r="D1411" s="136" t="s">
        <v>134</v>
      </c>
      <c r="F1411" s="137" t="s">
        <v>2548</v>
      </c>
      <c r="L1411" s="25"/>
      <c r="M1411" s="138"/>
      <c r="T1411" s="49"/>
      <c r="AT1411" s="13" t="s">
        <v>134</v>
      </c>
      <c r="AU1411" s="13" t="s">
        <v>84</v>
      </c>
    </row>
    <row r="1412" spans="2:65" s="1" customFormat="1" ht="16.5" customHeight="1">
      <c r="B1412" s="25"/>
      <c r="C1412" s="124" t="s">
        <v>2549</v>
      </c>
      <c r="D1412" s="124" t="s">
        <v>128</v>
      </c>
      <c r="E1412" s="125" t="s">
        <v>2550</v>
      </c>
      <c r="F1412" s="126" t="s">
        <v>2551</v>
      </c>
      <c r="G1412" s="127" t="s">
        <v>146</v>
      </c>
      <c r="H1412" s="128">
        <v>1</v>
      </c>
      <c r="I1412" s="129">
        <v>3300</v>
      </c>
      <c r="J1412" s="129">
        <f>ROUND(I1412*H1412,2)</f>
        <v>3300</v>
      </c>
      <c r="K1412" s="126" t="s">
        <v>132</v>
      </c>
      <c r="L1412" s="25"/>
      <c r="M1412" s="130" t="s">
        <v>1</v>
      </c>
      <c r="N1412" s="131" t="s">
        <v>39</v>
      </c>
      <c r="O1412" s="132">
        <v>0</v>
      </c>
      <c r="P1412" s="132">
        <f>O1412*H1412</f>
        <v>0</v>
      </c>
      <c r="Q1412" s="132">
        <v>0</v>
      </c>
      <c r="R1412" s="132">
        <f>Q1412*H1412</f>
        <v>0</v>
      </c>
      <c r="S1412" s="132">
        <v>0</v>
      </c>
      <c r="T1412" s="133">
        <f>S1412*H1412</f>
        <v>0</v>
      </c>
      <c r="AR1412" s="134" t="s">
        <v>133</v>
      </c>
      <c r="AT1412" s="134" t="s">
        <v>128</v>
      </c>
      <c r="AU1412" s="134" t="s">
        <v>84</v>
      </c>
      <c r="AY1412" s="13" t="s">
        <v>125</v>
      </c>
      <c r="BE1412" s="135">
        <f>IF(N1412="základní",J1412,0)</f>
        <v>3300</v>
      </c>
      <c r="BF1412" s="135">
        <f>IF(N1412="snížená",J1412,0)</f>
        <v>0</v>
      </c>
      <c r="BG1412" s="135">
        <f>IF(N1412="zákl. přenesená",J1412,0)</f>
        <v>0</v>
      </c>
      <c r="BH1412" s="135">
        <f>IF(N1412="sníž. přenesená",J1412,0)</f>
        <v>0</v>
      </c>
      <c r="BI1412" s="135">
        <f>IF(N1412="nulová",J1412,0)</f>
        <v>0</v>
      </c>
      <c r="BJ1412" s="13" t="s">
        <v>82</v>
      </c>
      <c r="BK1412" s="135">
        <f>ROUND(I1412*H1412,2)</f>
        <v>3300</v>
      </c>
      <c r="BL1412" s="13" t="s">
        <v>133</v>
      </c>
      <c r="BM1412" s="134" t="s">
        <v>2552</v>
      </c>
    </row>
    <row r="1413" spans="2:65" s="1" customFormat="1" ht="19.2">
      <c r="B1413" s="25"/>
      <c r="D1413" s="136" t="s">
        <v>134</v>
      </c>
      <c r="F1413" s="137" t="s">
        <v>2553</v>
      </c>
      <c r="L1413" s="25"/>
      <c r="M1413" s="138"/>
      <c r="T1413" s="49"/>
      <c r="AT1413" s="13" t="s">
        <v>134</v>
      </c>
      <c r="AU1413" s="13" t="s">
        <v>84</v>
      </c>
    </row>
    <row r="1414" spans="2:65" s="1" customFormat="1" ht="19.2">
      <c r="B1414" s="25"/>
      <c r="D1414" s="136" t="s">
        <v>136</v>
      </c>
      <c r="F1414" s="139" t="s">
        <v>2521</v>
      </c>
      <c r="L1414" s="25"/>
      <c r="M1414" s="138"/>
      <c r="T1414" s="49"/>
      <c r="AT1414" s="13" t="s">
        <v>136</v>
      </c>
      <c r="AU1414" s="13" t="s">
        <v>84</v>
      </c>
    </row>
    <row r="1415" spans="2:65" s="1" customFormat="1" ht="16.5" customHeight="1">
      <c r="B1415" s="25"/>
      <c r="C1415" s="124" t="s">
        <v>1350</v>
      </c>
      <c r="D1415" s="124" t="s">
        <v>128</v>
      </c>
      <c r="E1415" s="125" t="s">
        <v>2554</v>
      </c>
      <c r="F1415" s="126" t="s">
        <v>2555</v>
      </c>
      <c r="G1415" s="127" t="s">
        <v>146</v>
      </c>
      <c r="H1415" s="128">
        <v>1</v>
      </c>
      <c r="I1415" s="129">
        <v>3110</v>
      </c>
      <c r="J1415" s="129">
        <f>ROUND(I1415*H1415,2)</f>
        <v>3110</v>
      </c>
      <c r="K1415" s="126" t="s">
        <v>132</v>
      </c>
      <c r="L1415" s="25"/>
      <c r="M1415" s="130" t="s">
        <v>1</v>
      </c>
      <c r="N1415" s="131" t="s">
        <v>39</v>
      </c>
      <c r="O1415" s="132">
        <v>0</v>
      </c>
      <c r="P1415" s="132">
        <f>O1415*H1415</f>
        <v>0</v>
      </c>
      <c r="Q1415" s="132">
        <v>0</v>
      </c>
      <c r="R1415" s="132">
        <f>Q1415*H1415</f>
        <v>0</v>
      </c>
      <c r="S1415" s="132">
        <v>0</v>
      </c>
      <c r="T1415" s="133">
        <f>S1415*H1415</f>
        <v>0</v>
      </c>
      <c r="AR1415" s="134" t="s">
        <v>133</v>
      </c>
      <c r="AT1415" s="134" t="s">
        <v>128</v>
      </c>
      <c r="AU1415" s="134" t="s">
        <v>84</v>
      </c>
      <c r="AY1415" s="13" t="s">
        <v>125</v>
      </c>
      <c r="BE1415" s="135">
        <f>IF(N1415="základní",J1415,0)</f>
        <v>3110</v>
      </c>
      <c r="BF1415" s="135">
        <f>IF(N1415="snížená",J1415,0)</f>
        <v>0</v>
      </c>
      <c r="BG1415" s="135">
        <f>IF(N1415="zákl. přenesená",J1415,0)</f>
        <v>0</v>
      </c>
      <c r="BH1415" s="135">
        <f>IF(N1415="sníž. přenesená",J1415,0)</f>
        <v>0</v>
      </c>
      <c r="BI1415" s="135">
        <f>IF(N1415="nulová",J1415,0)</f>
        <v>0</v>
      </c>
      <c r="BJ1415" s="13" t="s">
        <v>82</v>
      </c>
      <c r="BK1415" s="135">
        <f>ROUND(I1415*H1415,2)</f>
        <v>3110</v>
      </c>
      <c r="BL1415" s="13" t="s">
        <v>133</v>
      </c>
      <c r="BM1415" s="134" t="s">
        <v>2556</v>
      </c>
    </row>
    <row r="1416" spans="2:65" s="1" customFormat="1" ht="19.2">
      <c r="B1416" s="25"/>
      <c r="D1416" s="136" t="s">
        <v>134</v>
      </c>
      <c r="F1416" s="137" t="s">
        <v>2557</v>
      </c>
      <c r="L1416" s="25"/>
      <c r="M1416" s="138"/>
      <c r="T1416" s="49"/>
      <c r="AT1416" s="13" t="s">
        <v>134</v>
      </c>
      <c r="AU1416" s="13" t="s">
        <v>84</v>
      </c>
    </row>
    <row r="1417" spans="2:65" s="1" customFormat="1" ht="19.2">
      <c r="B1417" s="25"/>
      <c r="D1417" s="136" t="s">
        <v>136</v>
      </c>
      <c r="F1417" s="139" t="s">
        <v>2521</v>
      </c>
      <c r="L1417" s="25"/>
      <c r="M1417" s="138"/>
      <c r="T1417" s="49"/>
      <c r="AT1417" s="13" t="s">
        <v>136</v>
      </c>
      <c r="AU1417" s="13" t="s">
        <v>84</v>
      </c>
    </row>
    <row r="1418" spans="2:65" s="1" customFormat="1" ht="16.5" customHeight="1">
      <c r="B1418" s="25"/>
      <c r="C1418" s="124" t="s">
        <v>2558</v>
      </c>
      <c r="D1418" s="124" t="s">
        <v>128</v>
      </c>
      <c r="E1418" s="125" t="s">
        <v>2559</v>
      </c>
      <c r="F1418" s="126" t="s">
        <v>2560</v>
      </c>
      <c r="G1418" s="127" t="s">
        <v>146</v>
      </c>
      <c r="H1418" s="128">
        <v>1</v>
      </c>
      <c r="I1418" s="129">
        <v>4940</v>
      </c>
      <c r="J1418" s="129">
        <f>ROUND(I1418*H1418,2)</f>
        <v>4940</v>
      </c>
      <c r="K1418" s="126" t="s">
        <v>132</v>
      </c>
      <c r="L1418" s="25"/>
      <c r="M1418" s="130" t="s">
        <v>1</v>
      </c>
      <c r="N1418" s="131" t="s">
        <v>39</v>
      </c>
      <c r="O1418" s="132">
        <v>0</v>
      </c>
      <c r="P1418" s="132">
        <f>O1418*H1418</f>
        <v>0</v>
      </c>
      <c r="Q1418" s="132">
        <v>0</v>
      </c>
      <c r="R1418" s="132">
        <f>Q1418*H1418</f>
        <v>0</v>
      </c>
      <c r="S1418" s="132">
        <v>0</v>
      </c>
      <c r="T1418" s="133">
        <f>S1418*H1418</f>
        <v>0</v>
      </c>
      <c r="AR1418" s="134" t="s">
        <v>133</v>
      </c>
      <c r="AT1418" s="134" t="s">
        <v>128</v>
      </c>
      <c r="AU1418" s="134" t="s">
        <v>84</v>
      </c>
      <c r="AY1418" s="13" t="s">
        <v>125</v>
      </c>
      <c r="BE1418" s="135">
        <f>IF(N1418="základní",J1418,0)</f>
        <v>4940</v>
      </c>
      <c r="BF1418" s="135">
        <f>IF(N1418="snížená",J1418,0)</f>
        <v>0</v>
      </c>
      <c r="BG1418" s="135">
        <f>IF(N1418="zákl. přenesená",J1418,0)</f>
        <v>0</v>
      </c>
      <c r="BH1418" s="135">
        <f>IF(N1418="sníž. přenesená",J1418,0)</f>
        <v>0</v>
      </c>
      <c r="BI1418" s="135">
        <f>IF(N1418="nulová",J1418,0)</f>
        <v>0</v>
      </c>
      <c r="BJ1418" s="13" t="s">
        <v>82</v>
      </c>
      <c r="BK1418" s="135">
        <f>ROUND(I1418*H1418,2)</f>
        <v>4940</v>
      </c>
      <c r="BL1418" s="13" t="s">
        <v>133</v>
      </c>
      <c r="BM1418" s="134" t="s">
        <v>2561</v>
      </c>
    </row>
    <row r="1419" spans="2:65" s="1" customFormat="1" ht="28.8">
      <c r="B1419" s="25"/>
      <c r="D1419" s="136" t="s">
        <v>134</v>
      </c>
      <c r="F1419" s="137" t="s">
        <v>2562</v>
      </c>
      <c r="L1419" s="25"/>
      <c r="M1419" s="138"/>
      <c r="T1419" s="49"/>
      <c r="AT1419" s="13" t="s">
        <v>134</v>
      </c>
      <c r="AU1419" s="13" t="s">
        <v>84</v>
      </c>
    </row>
    <row r="1420" spans="2:65" s="1" customFormat="1" ht="16.5" customHeight="1">
      <c r="B1420" s="25"/>
      <c r="C1420" s="124" t="s">
        <v>1355</v>
      </c>
      <c r="D1420" s="124" t="s">
        <v>128</v>
      </c>
      <c r="E1420" s="125" t="s">
        <v>2563</v>
      </c>
      <c r="F1420" s="126" t="s">
        <v>2564</v>
      </c>
      <c r="G1420" s="127" t="s">
        <v>146</v>
      </c>
      <c r="H1420" s="128">
        <v>1</v>
      </c>
      <c r="I1420" s="129">
        <v>6670</v>
      </c>
      <c r="J1420" s="129">
        <f>ROUND(I1420*H1420,2)</f>
        <v>6670</v>
      </c>
      <c r="K1420" s="126" t="s">
        <v>132</v>
      </c>
      <c r="L1420" s="25"/>
      <c r="M1420" s="130" t="s">
        <v>1</v>
      </c>
      <c r="N1420" s="131" t="s">
        <v>39</v>
      </c>
      <c r="O1420" s="132">
        <v>0</v>
      </c>
      <c r="P1420" s="132">
        <f>O1420*H1420</f>
        <v>0</v>
      </c>
      <c r="Q1420" s="132">
        <v>0</v>
      </c>
      <c r="R1420" s="132">
        <f>Q1420*H1420</f>
        <v>0</v>
      </c>
      <c r="S1420" s="132">
        <v>0</v>
      </c>
      <c r="T1420" s="133">
        <f>S1420*H1420</f>
        <v>0</v>
      </c>
      <c r="AR1420" s="134" t="s">
        <v>133</v>
      </c>
      <c r="AT1420" s="134" t="s">
        <v>128</v>
      </c>
      <c r="AU1420" s="134" t="s">
        <v>84</v>
      </c>
      <c r="AY1420" s="13" t="s">
        <v>125</v>
      </c>
      <c r="BE1420" s="135">
        <f>IF(N1420="základní",J1420,0)</f>
        <v>6670</v>
      </c>
      <c r="BF1420" s="135">
        <f>IF(N1420="snížená",J1420,0)</f>
        <v>0</v>
      </c>
      <c r="BG1420" s="135">
        <f>IF(N1420="zákl. přenesená",J1420,0)</f>
        <v>0</v>
      </c>
      <c r="BH1420" s="135">
        <f>IF(N1420="sníž. přenesená",J1420,0)</f>
        <v>0</v>
      </c>
      <c r="BI1420" s="135">
        <f>IF(N1420="nulová",J1420,0)</f>
        <v>0</v>
      </c>
      <c r="BJ1420" s="13" t="s">
        <v>82</v>
      </c>
      <c r="BK1420" s="135">
        <f>ROUND(I1420*H1420,2)</f>
        <v>6670</v>
      </c>
      <c r="BL1420" s="13" t="s">
        <v>133</v>
      </c>
      <c r="BM1420" s="134" t="s">
        <v>2565</v>
      </c>
    </row>
    <row r="1421" spans="2:65" s="1" customFormat="1" ht="28.8">
      <c r="B1421" s="25"/>
      <c r="D1421" s="136" t="s">
        <v>134</v>
      </c>
      <c r="F1421" s="137" t="s">
        <v>2566</v>
      </c>
      <c r="L1421" s="25"/>
      <c r="M1421" s="138"/>
      <c r="T1421" s="49"/>
      <c r="AT1421" s="13" t="s">
        <v>134</v>
      </c>
      <c r="AU1421" s="13" t="s">
        <v>84</v>
      </c>
    </row>
    <row r="1422" spans="2:65" s="1" customFormat="1" ht="16.5" customHeight="1">
      <c r="B1422" s="25"/>
      <c r="C1422" s="124" t="s">
        <v>2567</v>
      </c>
      <c r="D1422" s="124" t="s">
        <v>128</v>
      </c>
      <c r="E1422" s="125" t="s">
        <v>2568</v>
      </c>
      <c r="F1422" s="126" t="s">
        <v>2569</v>
      </c>
      <c r="G1422" s="127" t="s">
        <v>146</v>
      </c>
      <c r="H1422" s="128">
        <v>1</v>
      </c>
      <c r="I1422" s="129">
        <v>1520</v>
      </c>
      <c r="J1422" s="129">
        <f>ROUND(I1422*H1422,2)</f>
        <v>1520</v>
      </c>
      <c r="K1422" s="126" t="s">
        <v>132</v>
      </c>
      <c r="L1422" s="25"/>
      <c r="M1422" s="130" t="s">
        <v>1</v>
      </c>
      <c r="N1422" s="131" t="s">
        <v>39</v>
      </c>
      <c r="O1422" s="132">
        <v>0</v>
      </c>
      <c r="P1422" s="132">
        <f>O1422*H1422</f>
        <v>0</v>
      </c>
      <c r="Q1422" s="132">
        <v>0</v>
      </c>
      <c r="R1422" s="132">
        <f>Q1422*H1422</f>
        <v>0</v>
      </c>
      <c r="S1422" s="132">
        <v>0</v>
      </c>
      <c r="T1422" s="133">
        <f>S1422*H1422</f>
        <v>0</v>
      </c>
      <c r="AR1422" s="134" t="s">
        <v>133</v>
      </c>
      <c r="AT1422" s="134" t="s">
        <v>128</v>
      </c>
      <c r="AU1422" s="134" t="s">
        <v>84</v>
      </c>
      <c r="AY1422" s="13" t="s">
        <v>125</v>
      </c>
      <c r="BE1422" s="135">
        <f>IF(N1422="základní",J1422,0)</f>
        <v>1520</v>
      </c>
      <c r="BF1422" s="135">
        <f>IF(N1422="snížená",J1422,0)</f>
        <v>0</v>
      </c>
      <c r="BG1422" s="135">
        <f>IF(N1422="zákl. přenesená",J1422,0)</f>
        <v>0</v>
      </c>
      <c r="BH1422" s="135">
        <f>IF(N1422="sníž. přenesená",J1422,0)</f>
        <v>0</v>
      </c>
      <c r="BI1422" s="135">
        <f>IF(N1422="nulová",J1422,0)</f>
        <v>0</v>
      </c>
      <c r="BJ1422" s="13" t="s">
        <v>82</v>
      </c>
      <c r="BK1422" s="135">
        <f>ROUND(I1422*H1422,2)</f>
        <v>1520</v>
      </c>
      <c r="BL1422" s="13" t="s">
        <v>133</v>
      </c>
      <c r="BM1422" s="134" t="s">
        <v>2570</v>
      </c>
    </row>
    <row r="1423" spans="2:65" s="1" customFormat="1" ht="28.8">
      <c r="B1423" s="25"/>
      <c r="D1423" s="136" t="s">
        <v>134</v>
      </c>
      <c r="F1423" s="137" t="s">
        <v>2571</v>
      </c>
      <c r="L1423" s="25"/>
      <c r="M1423" s="138"/>
      <c r="T1423" s="49"/>
      <c r="AT1423" s="13" t="s">
        <v>134</v>
      </c>
      <c r="AU1423" s="13" t="s">
        <v>84</v>
      </c>
    </row>
    <row r="1424" spans="2:65" s="1" customFormat="1" ht="19.2">
      <c r="B1424" s="25"/>
      <c r="D1424" s="136" t="s">
        <v>136</v>
      </c>
      <c r="F1424" s="139" t="s">
        <v>2572</v>
      </c>
      <c r="L1424" s="25"/>
      <c r="M1424" s="138"/>
      <c r="T1424" s="49"/>
      <c r="AT1424" s="13" t="s">
        <v>136</v>
      </c>
      <c r="AU1424" s="13" t="s">
        <v>84</v>
      </c>
    </row>
    <row r="1425" spans="2:65" s="1" customFormat="1" ht="16.5" customHeight="1">
      <c r="B1425" s="25"/>
      <c r="C1425" s="124" t="s">
        <v>1359</v>
      </c>
      <c r="D1425" s="124" t="s">
        <v>128</v>
      </c>
      <c r="E1425" s="125" t="s">
        <v>2573</v>
      </c>
      <c r="F1425" s="126" t="s">
        <v>2574</v>
      </c>
      <c r="G1425" s="127" t="s">
        <v>146</v>
      </c>
      <c r="H1425" s="128">
        <v>1</v>
      </c>
      <c r="I1425" s="129">
        <v>1310</v>
      </c>
      <c r="J1425" s="129">
        <f>ROUND(I1425*H1425,2)</f>
        <v>1310</v>
      </c>
      <c r="K1425" s="126" t="s">
        <v>132</v>
      </c>
      <c r="L1425" s="25"/>
      <c r="M1425" s="130" t="s">
        <v>1</v>
      </c>
      <c r="N1425" s="131" t="s">
        <v>39</v>
      </c>
      <c r="O1425" s="132">
        <v>0</v>
      </c>
      <c r="P1425" s="132">
        <f>O1425*H1425</f>
        <v>0</v>
      </c>
      <c r="Q1425" s="132">
        <v>0</v>
      </c>
      <c r="R1425" s="132">
        <f>Q1425*H1425</f>
        <v>0</v>
      </c>
      <c r="S1425" s="132">
        <v>0</v>
      </c>
      <c r="T1425" s="133">
        <f>S1425*H1425</f>
        <v>0</v>
      </c>
      <c r="AR1425" s="134" t="s">
        <v>133</v>
      </c>
      <c r="AT1425" s="134" t="s">
        <v>128</v>
      </c>
      <c r="AU1425" s="134" t="s">
        <v>84</v>
      </c>
      <c r="AY1425" s="13" t="s">
        <v>125</v>
      </c>
      <c r="BE1425" s="135">
        <f>IF(N1425="základní",J1425,0)</f>
        <v>1310</v>
      </c>
      <c r="BF1425" s="135">
        <f>IF(N1425="snížená",J1425,0)</f>
        <v>0</v>
      </c>
      <c r="BG1425" s="135">
        <f>IF(N1425="zákl. přenesená",J1425,0)</f>
        <v>0</v>
      </c>
      <c r="BH1425" s="135">
        <f>IF(N1425="sníž. přenesená",J1425,0)</f>
        <v>0</v>
      </c>
      <c r="BI1425" s="135">
        <f>IF(N1425="nulová",J1425,0)</f>
        <v>0</v>
      </c>
      <c r="BJ1425" s="13" t="s">
        <v>82</v>
      </c>
      <c r="BK1425" s="135">
        <f>ROUND(I1425*H1425,2)</f>
        <v>1310</v>
      </c>
      <c r="BL1425" s="13" t="s">
        <v>133</v>
      </c>
      <c r="BM1425" s="134" t="s">
        <v>2575</v>
      </c>
    </row>
    <row r="1426" spans="2:65" s="1" customFormat="1" ht="28.8">
      <c r="B1426" s="25"/>
      <c r="D1426" s="136" t="s">
        <v>134</v>
      </c>
      <c r="F1426" s="137" t="s">
        <v>2576</v>
      </c>
      <c r="L1426" s="25"/>
      <c r="M1426" s="138"/>
      <c r="T1426" s="49"/>
      <c r="AT1426" s="13" t="s">
        <v>134</v>
      </c>
      <c r="AU1426" s="13" t="s">
        <v>84</v>
      </c>
    </row>
    <row r="1427" spans="2:65" s="1" customFormat="1" ht="19.2">
      <c r="B1427" s="25"/>
      <c r="D1427" s="136" t="s">
        <v>136</v>
      </c>
      <c r="F1427" s="139" t="s">
        <v>2577</v>
      </c>
      <c r="L1427" s="25"/>
      <c r="M1427" s="138"/>
      <c r="T1427" s="49"/>
      <c r="AT1427" s="13" t="s">
        <v>136</v>
      </c>
      <c r="AU1427" s="13" t="s">
        <v>84</v>
      </c>
    </row>
    <row r="1428" spans="2:65" s="1" customFormat="1" ht="16.5" customHeight="1">
      <c r="B1428" s="25"/>
      <c r="C1428" s="124" t="s">
        <v>2578</v>
      </c>
      <c r="D1428" s="124" t="s">
        <v>128</v>
      </c>
      <c r="E1428" s="125" t="s">
        <v>2579</v>
      </c>
      <c r="F1428" s="126" t="s">
        <v>2580</v>
      </c>
      <c r="G1428" s="127" t="s">
        <v>146</v>
      </c>
      <c r="H1428" s="128">
        <v>1</v>
      </c>
      <c r="I1428" s="129">
        <v>1260</v>
      </c>
      <c r="J1428" s="129">
        <f>ROUND(I1428*H1428,2)</f>
        <v>1260</v>
      </c>
      <c r="K1428" s="126" t="s">
        <v>132</v>
      </c>
      <c r="L1428" s="25"/>
      <c r="M1428" s="130" t="s">
        <v>1</v>
      </c>
      <c r="N1428" s="131" t="s">
        <v>39</v>
      </c>
      <c r="O1428" s="132">
        <v>0</v>
      </c>
      <c r="P1428" s="132">
        <f>O1428*H1428</f>
        <v>0</v>
      </c>
      <c r="Q1428" s="132">
        <v>0</v>
      </c>
      <c r="R1428" s="132">
        <f>Q1428*H1428</f>
        <v>0</v>
      </c>
      <c r="S1428" s="132">
        <v>0</v>
      </c>
      <c r="T1428" s="133">
        <f>S1428*H1428</f>
        <v>0</v>
      </c>
      <c r="AR1428" s="134" t="s">
        <v>133</v>
      </c>
      <c r="AT1428" s="134" t="s">
        <v>128</v>
      </c>
      <c r="AU1428" s="134" t="s">
        <v>84</v>
      </c>
      <c r="AY1428" s="13" t="s">
        <v>125</v>
      </c>
      <c r="BE1428" s="135">
        <f>IF(N1428="základní",J1428,0)</f>
        <v>1260</v>
      </c>
      <c r="BF1428" s="135">
        <f>IF(N1428="snížená",J1428,0)</f>
        <v>0</v>
      </c>
      <c r="BG1428" s="135">
        <f>IF(N1428="zákl. přenesená",J1428,0)</f>
        <v>0</v>
      </c>
      <c r="BH1428" s="135">
        <f>IF(N1428="sníž. přenesená",J1428,0)</f>
        <v>0</v>
      </c>
      <c r="BI1428" s="135">
        <f>IF(N1428="nulová",J1428,0)</f>
        <v>0</v>
      </c>
      <c r="BJ1428" s="13" t="s">
        <v>82</v>
      </c>
      <c r="BK1428" s="135">
        <f>ROUND(I1428*H1428,2)</f>
        <v>1260</v>
      </c>
      <c r="BL1428" s="13" t="s">
        <v>133</v>
      </c>
      <c r="BM1428" s="134" t="s">
        <v>2581</v>
      </c>
    </row>
    <row r="1429" spans="2:65" s="1" customFormat="1" ht="28.8">
      <c r="B1429" s="25"/>
      <c r="D1429" s="136" t="s">
        <v>134</v>
      </c>
      <c r="F1429" s="137" t="s">
        <v>2582</v>
      </c>
      <c r="L1429" s="25"/>
      <c r="M1429" s="138"/>
      <c r="T1429" s="49"/>
      <c r="AT1429" s="13" t="s">
        <v>134</v>
      </c>
      <c r="AU1429" s="13" t="s">
        <v>84</v>
      </c>
    </row>
    <row r="1430" spans="2:65" s="1" customFormat="1" ht="19.2">
      <c r="B1430" s="25"/>
      <c r="D1430" s="136" t="s">
        <v>136</v>
      </c>
      <c r="F1430" s="139" t="s">
        <v>2583</v>
      </c>
      <c r="L1430" s="25"/>
      <c r="M1430" s="138"/>
      <c r="T1430" s="49"/>
      <c r="AT1430" s="13" t="s">
        <v>136</v>
      </c>
      <c r="AU1430" s="13" t="s">
        <v>84</v>
      </c>
    </row>
    <row r="1431" spans="2:65" s="1" customFormat="1" ht="16.5" customHeight="1">
      <c r="B1431" s="25"/>
      <c r="C1431" s="124" t="s">
        <v>1364</v>
      </c>
      <c r="D1431" s="124" t="s">
        <v>128</v>
      </c>
      <c r="E1431" s="125" t="s">
        <v>2584</v>
      </c>
      <c r="F1431" s="126" t="s">
        <v>2585</v>
      </c>
      <c r="G1431" s="127" t="s">
        <v>146</v>
      </c>
      <c r="H1431" s="128">
        <v>1</v>
      </c>
      <c r="I1431" s="129">
        <v>1260</v>
      </c>
      <c r="J1431" s="129">
        <f>ROUND(I1431*H1431,2)</f>
        <v>1260</v>
      </c>
      <c r="K1431" s="126" t="s">
        <v>132</v>
      </c>
      <c r="L1431" s="25"/>
      <c r="M1431" s="130" t="s">
        <v>1</v>
      </c>
      <c r="N1431" s="131" t="s">
        <v>39</v>
      </c>
      <c r="O1431" s="132">
        <v>0</v>
      </c>
      <c r="P1431" s="132">
        <f>O1431*H1431</f>
        <v>0</v>
      </c>
      <c r="Q1431" s="132">
        <v>0</v>
      </c>
      <c r="R1431" s="132">
        <f>Q1431*H1431</f>
        <v>0</v>
      </c>
      <c r="S1431" s="132">
        <v>0</v>
      </c>
      <c r="T1431" s="133">
        <f>S1431*H1431</f>
        <v>0</v>
      </c>
      <c r="AR1431" s="134" t="s">
        <v>133</v>
      </c>
      <c r="AT1431" s="134" t="s">
        <v>128</v>
      </c>
      <c r="AU1431" s="134" t="s">
        <v>84</v>
      </c>
      <c r="AY1431" s="13" t="s">
        <v>125</v>
      </c>
      <c r="BE1431" s="135">
        <f>IF(N1431="základní",J1431,0)</f>
        <v>1260</v>
      </c>
      <c r="BF1431" s="135">
        <f>IF(N1431="snížená",J1431,0)</f>
        <v>0</v>
      </c>
      <c r="BG1431" s="135">
        <f>IF(N1431="zákl. přenesená",J1431,0)</f>
        <v>0</v>
      </c>
      <c r="BH1431" s="135">
        <f>IF(N1431="sníž. přenesená",J1431,0)</f>
        <v>0</v>
      </c>
      <c r="BI1431" s="135">
        <f>IF(N1431="nulová",J1431,0)</f>
        <v>0</v>
      </c>
      <c r="BJ1431" s="13" t="s">
        <v>82</v>
      </c>
      <c r="BK1431" s="135">
        <f>ROUND(I1431*H1431,2)</f>
        <v>1260</v>
      </c>
      <c r="BL1431" s="13" t="s">
        <v>133</v>
      </c>
      <c r="BM1431" s="134" t="s">
        <v>2586</v>
      </c>
    </row>
    <row r="1432" spans="2:65" s="1" customFormat="1" ht="28.8">
      <c r="B1432" s="25"/>
      <c r="D1432" s="136" t="s">
        <v>134</v>
      </c>
      <c r="F1432" s="137" t="s">
        <v>2587</v>
      </c>
      <c r="L1432" s="25"/>
      <c r="M1432" s="138"/>
      <c r="T1432" s="49"/>
      <c r="AT1432" s="13" t="s">
        <v>134</v>
      </c>
      <c r="AU1432" s="13" t="s">
        <v>84</v>
      </c>
    </row>
    <row r="1433" spans="2:65" s="1" customFormat="1" ht="19.2">
      <c r="B1433" s="25"/>
      <c r="D1433" s="136" t="s">
        <v>136</v>
      </c>
      <c r="F1433" s="139" t="s">
        <v>2588</v>
      </c>
      <c r="L1433" s="25"/>
      <c r="M1433" s="138"/>
      <c r="T1433" s="49"/>
      <c r="AT1433" s="13" t="s">
        <v>136</v>
      </c>
      <c r="AU1433" s="13" t="s">
        <v>84</v>
      </c>
    </row>
    <row r="1434" spans="2:65" s="1" customFormat="1" ht="16.5" customHeight="1">
      <c r="B1434" s="25"/>
      <c r="C1434" s="124" t="s">
        <v>2589</v>
      </c>
      <c r="D1434" s="124" t="s">
        <v>128</v>
      </c>
      <c r="E1434" s="125" t="s">
        <v>2590</v>
      </c>
      <c r="F1434" s="126" t="s">
        <v>2591</v>
      </c>
      <c r="G1434" s="127" t="s">
        <v>146</v>
      </c>
      <c r="H1434" s="128">
        <v>1</v>
      </c>
      <c r="I1434" s="129">
        <v>1740</v>
      </c>
      <c r="J1434" s="129">
        <f>ROUND(I1434*H1434,2)</f>
        <v>1740</v>
      </c>
      <c r="K1434" s="126" t="s">
        <v>132</v>
      </c>
      <c r="L1434" s="25"/>
      <c r="M1434" s="130" t="s">
        <v>1</v>
      </c>
      <c r="N1434" s="131" t="s">
        <v>39</v>
      </c>
      <c r="O1434" s="132">
        <v>0</v>
      </c>
      <c r="P1434" s="132">
        <f>O1434*H1434</f>
        <v>0</v>
      </c>
      <c r="Q1434" s="132">
        <v>0</v>
      </c>
      <c r="R1434" s="132">
        <f>Q1434*H1434</f>
        <v>0</v>
      </c>
      <c r="S1434" s="132">
        <v>0</v>
      </c>
      <c r="T1434" s="133">
        <f>S1434*H1434</f>
        <v>0</v>
      </c>
      <c r="AR1434" s="134" t="s">
        <v>133</v>
      </c>
      <c r="AT1434" s="134" t="s">
        <v>128</v>
      </c>
      <c r="AU1434" s="134" t="s">
        <v>84</v>
      </c>
      <c r="AY1434" s="13" t="s">
        <v>125</v>
      </c>
      <c r="BE1434" s="135">
        <f>IF(N1434="základní",J1434,0)</f>
        <v>1740</v>
      </c>
      <c r="BF1434" s="135">
        <f>IF(N1434="snížená",J1434,0)</f>
        <v>0</v>
      </c>
      <c r="BG1434" s="135">
        <f>IF(N1434="zákl. přenesená",J1434,0)</f>
        <v>0</v>
      </c>
      <c r="BH1434" s="135">
        <f>IF(N1434="sníž. přenesená",J1434,0)</f>
        <v>0</v>
      </c>
      <c r="BI1434" s="135">
        <f>IF(N1434="nulová",J1434,0)</f>
        <v>0</v>
      </c>
      <c r="BJ1434" s="13" t="s">
        <v>82</v>
      </c>
      <c r="BK1434" s="135">
        <f>ROUND(I1434*H1434,2)</f>
        <v>1740</v>
      </c>
      <c r="BL1434" s="13" t="s">
        <v>133</v>
      </c>
      <c r="BM1434" s="134" t="s">
        <v>2592</v>
      </c>
    </row>
    <row r="1435" spans="2:65" s="1" customFormat="1" ht="28.8">
      <c r="B1435" s="25"/>
      <c r="D1435" s="136" t="s">
        <v>134</v>
      </c>
      <c r="F1435" s="137" t="s">
        <v>2593</v>
      </c>
      <c r="L1435" s="25"/>
      <c r="M1435" s="138"/>
      <c r="T1435" s="49"/>
      <c r="AT1435" s="13" t="s">
        <v>134</v>
      </c>
      <c r="AU1435" s="13" t="s">
        <v>84</v>
      </c>
    </row>
    <row r="1436" spans="2:65" s="1" customFormat="1" ht="19.2">
      <c r="B1436" s="25"/>
      <c r="D1436" s="136" t="s">
        <v>136</v>
      </c>
      <c r="F1436" s="139" t="s">
        <v>2594</v>
      </c>
      <c r="L1436" s="25"/>
      <c r="M1436" s="138"/>
      <c r="T1436" s="49"/>
      <c r="AT1436" s="13" t="s">
        <v>136</v>
      </c>
      <c r="AU1436" s="13" t="s">
        <v>84</v>
      </c>
    </row>
    <row r="1437" spans="2:65" s="1" customFormat="1" ht="16.5" customHeight="1">
      <c r="B1437" s="25"/>
      <c r="C1437" s="124" t="s">
        <v>1368</v>
      </c>
      <c r="D1437" s="124" t="s">
        <v>128</v>
      </c>
      <c r="E1437" s="125" t="s">
        <v>2595</v>
      </c>
      <c r="F1437" s="126" t="s">
        <v>2596</v>
      </c>
      <c r="G1437" s="127" t="s">
        <v>146</v>
      </c>
      <c r="H1437" s="128">
        <v>1</v>
      </c>
      <c r="I1437" s="129">
        <v>559</v>
      </c>
      <c r="J1437" s="129">
        <f>ROUND(I1437*H1437,2)</f>
        <v>559</v>
      </c>
      <c r="K1437" s="126" t="s">
        <v>132</v>
      </c>
      <c r="L1437" s="25"/>
      <c r="M1437" s="130" t="s">
        <v>1</v>
      </c>
      <c r="N1437" s="131" t="s">
        <v>39</v>
      </c>
      <c r="O1437" s="132">
        <v>0</v>
      </c>
      <c r="P1437" s="132">
        <f>O1437*H1437</f>
        <v>0</v>
      </c>
      <c r="Q1437" s="132">
        <v>0</v>
      </c>
      <c r="R1437" s="132">
        <f>Q1437*H1437</f>
        <v>0</v>
      </c>
      <c r="S1437" s="132">
        <v>0</v>
      </c>
      <c r="T1437" s="133">
        <f>S1437*H1437</f>
        <v>0</v>
      </c>
      <c r="AR1437" s="134" t="s">
        <v>133</v>
      </c>
      <c r="AT1437" s="134" t="s">
        <v>128</v>
      </c>
      <c r="AU1437" s="134" t="s">
        <v>84</v>
      </c>
      <c r="AY1437" s="13" t="s">
        <v>125</v>
      </c>
      <c r="BE1437" s="135">
        <f>IF(N1437="základní",J1437,0)</f>
        <v>559</v>
      </c>
      <c r="BF1437" s="135">
        <f>IF(N1437="snížená",J1437,0)</f>
        <v>0</v>
      </c>
      <c r="BG1437" s="135">
        <f>IF(N1437="zákl. přenesená",J1437,0)</f>
        <v>0</v>
      </c>
      <c r="BH1437" s="135">
        <f>IF(N1437="sníž. přenesená",J1437,0)</f>
        <v>0</v>
      </c>
      <c r="BI1437" s="135">
        <f>IF(N1437="nulová",J1437,0)</f>
        <v>0</v>
      </c>
      <c r="BJ1437" s="13" t="s">
        <v>82</v>
      </c>
      <c r="BK1437" s="135">
        <f>ROUND(I1437*H1437,2)</f>
        <v>559</v>
      </c>
      <c r="BL1437" s="13" t="s">
        <v>133</v>
      </c>
      <c r="BM1437" s="134" t="s">
        <v>2597</v>
      </c>
    </row>
    <row r="1438" spans="2:65" s="1" customFormat="1" ht="28.8">
      <c r="B1438" s="25"/>
      <c r="D1438" s="136" t="s">
        <v>134</v>
      </c>
      <c r="F1438" s="137" t="s">
        <v>2598</v>
      </c>
      <c r="L1438" s="25"/>
      <c r="M1438" s="138"/>
      <c r="T1438" s="49"/>
      <c r="AT1438" s="13" t="s">
        <v>134</v>
      </c>
      <c r="AU1438" s="13" t="s">
        <v>84</v>
      </c>
    </row>
    <row r="1439" spans="2:65" s="1" customFormat="1" ht="19.2">
      <c r="B1439" s="25"/>
      <c r="D1439" s="136" t="s">
        <v>136</v>
      </c>
      <c r="F1439" s="139" t="s">
        <v>2599</v>
      </c>
      <c r="L1439" s="25"/>
      <c r="M1439" s="138"/>
      <c r="T1439" s="49"/>
      <c r="AT1439" s="13" t="s">
        <v>136</v>
      </c>
      <c r="AU1439" s="13" t="s">
        <v>84</v>
      </c>
    </row>
    <row r="1440" spans="2:65" s="1" customFormat="1" ht="16.5" customHeight="1">
      <c r="B1440" s="25"/>
      <c r="C1440" s="124" t="s">
        <v>2600</v>
      </c>
      <c r="D1440" s="124" t="s">
        <v>128</v>
      </c>
      <c r="E1440" s="125" t="s">
        <v>2601</v>
      </c>
      <c r="F1440" s="126" t="s">
        <v>2602</v>
      </c>
      <c r="G1440" s="127" t="s">
        <v>431</v>
      </c>
      <c r="H1440" s="128">
        <v>50</v>
      </c>
      <c r="I1440" s="129">
        <v>2440</v>
      </c>
      <c r="J1440" s="129">
        <f>ROUND(I1440*H1440,2)</f>
        <v>122000</v>
      </c>
      <c r="K1440" s="126" t="s">
        <v>132</v>
      </c>
      <c r="L1440" s="25"/>
      <c r="M1440" s="130" t="s">
        <v>1</v>
      </c>
      <c r="N1440" s="131" t="s">
        <v>39</v>
      </c>
      <c r="O1440" s="132">
        <v>0</v>
      </c>
      <c r="P1440" s="132">
        <f>O1440*H1440</f>
        <v>0</v>
      </c>
      <c r="Q1440" s="132">
        <v>0</v>
      </c>
      <c r="R1440" s="132">
        <f>Q1440*H1440</f>
        <v>0</v>
      </c>
      <c r="S1440" s="132">
        <v>0</v>
      </c>
      <c r="T1440" s="133">
        <f>S1440*H1440</f>
        <v>0</v>
      </c>
      <c r="AR1440" s="134" t="s">
        <v>133</v>
      </c>
      <c r="AT1440" s="134" t="s">
        <v>128</v>
      </c>
      <c r="AU1440" s="134" t="s">
        <v>84</v>
      </c>
      <c r="AY1440" s="13" t="s">
        <v>125</v>
      </c>
      <c r="BE1440" s="135">
        <f>IF(N1440="základní",J1440,0)</f>
        <v>122000</v>
      </c>
      <c r="BF1440" s="135">
        <f>IF(N1440="snížená",J1440,0)</f>
        <v>0</v>
      </c>
      <c r="BG1440" s="135">
        <f>IF(N1440="zákl. přenesená",J1440,0)</f>
        <v>0</v>
      </c>
      <c r="BH1440" s="135">
        <f>IF(N1440="sníž. přenesená",J1440,0)</f>
        <v>0</v>
      </c>
      <c r="BI1440" s="135">
        <f>IF(N1440="nulová",J1440,0)</f>
        <v>0</v>
      </c>
      <c r="BJ1440" s="13" t="s">
        <v>82</v>
      </c>
      <c r="BK1440" s="135">
        <f>ROUND(I1440*H1440,2)</f>
        <v>122000</v>
      </c>
      <c r="BL1440" s="13" t="s">
        <v>133</v>
      </c>
      <c r="BM1440" s="134" t="s">
        <v>2603</v>
      </c>
    </row>
    <row r="1441" spans="2:65" s="1" customFormat="1" ht="38.4">
      <c r="B1441" s="25"/>
      <c r="D1441" s="136" t="s">
        <v>134</v>
      </c>
      <c r="F1441" s="137" t="s">
        <v>2604</v>
      </c>
      <c r="L1441" s="25"/>
      <c r="M1441" s="138"/>
      <c r="T1441" s="49"/>
      <c r="AT1441" s="13" t="s">
        <v>134</v>
      </c>
      <c r="AU1441" s="13" t="s">
        <v>84</v>
      </c>
    </row>
    <row r="1442" spans="2:65" s="1" customFormat="1" ht="16.5" customHeight="1">
      <c r="B1442" s="25"/>
      <c r="C1442" s="124" t="s">
        <v>1373</v>
      </c>
      <c r="D1442" s="124" t="s">
        <v>128</v>
      </c>
      <c r="E1442" s="125" t="s">
        <v>2605</v>
      </c>
      <c r="F1442" s="126" t="s">
        <v>2606</v>
      </c>
      <c r="G1442" s="127" t="s">
        <v>431</v>
      </c>
      <c r="H1442" s="128">
        <v>100</v>
      </c>
      <c r="I1442" s="129">
        <v>2050</v>
      </c>
      <c r="J1442" s="129">
        <f>ROUND(I1442*H1442,2)</f>
        <v>205000</v>
      </c>
      <c r="K1442" s="126" t="s">
        <v>132</v>
      </c>
      <c r="L1442" s="25"/>
      <c r="M1442" s="130" t="s">
        <v>1</v>
      </c>
      <c r="N1442" s="131" t="s">
        <v>39</v>
      </c>
      <c r="O1442" s="132">
        <v>0</v>
      </c>
      <c r="P1442" s="132">
        <f>O1442*H1442</f>
        <v>0</v>
      </c>
      <c r="Q1442" s="132">
        <v>0</v>
      </c>
      <c r="R1442" s="132">
        <f>Q1442*H1442</f>
        <v>0</v>
      </c>
      <c r="S1442" s="132">
        <v>0</v>
      </c>
      <c r="T1442" s="133">
        <f>S1442*H1442</f>
        <v>0</v>
      </c>
      <c r="AR1442" s="134" t="s">
        <v>133</v>
      </c>
      <c r="AT1442" s="134" t="s">
        <v>128</v>
      </c>
      <c r="AU1442" s="134" t="s">
        <v>84</v>
      </c>
      <c r="AY1442" s="13" t="s">
        <v>125</v>
      </c>
      <c r="BE1442" s="135">
        <f>IF(N1442="základní",J1442,0)</f>
        <v>205000</v>
      </c>
      <c r="BF1442" s="135">
        <f>IF(N1442="snížená",J1442,0)</f>
        <v>0</v>
      </c>
      <c r="BG1442" s="135">
        <f>IF(N1442="zákl. přenesená",J1442,0)</f>
        <v>0</v>
      </c>
      <c r="BH1442" s="135">
        <f>IF(N1442="sníž. přenesená",J1442,0)</f>
        <v>0</v>
      </c>
      <c r="BI1442" s="135">
        <f>IF(N1442="nulová",J1442,0)</f>
        <v>0</v>
      </c>
      <c r="BJ1442" s="13" t="s">
        <v>82</v>
      </c>
      <c r="BK1442" s="135">
        <f>ROUND(I1442*H1442,2)</f>
        <v>205000</v>
      </c>
      <c r="BL1442" s="13" t="s">
        <v>133</v>
      </c>
      <c r="BM1442" s="134" t="s">
        <v>2607</v>
      </c>
    </row>
    <row r="1443" spans="2:65" s="1" customFormat="1" ht="38.4">
      <c r="B1443" s="25"/>
      <c r="D1443" s="136" t="s">
        <v>134</v>
      </c>
      <c r="F1443" s="137" t="s">
        <v>2608</v>
      </c>
      <c r="L1443" s="25"/>
      <c r="M1443" s="138"/>
      <c r="T1443" s="49"/>
      <c r="AT1443" s="13" t="s">
        <v>134</v>
      </c>
      <c r="AU1443" s="13" t="s">
        <v>84</v>
      </c>
    </row>
    <row r="1444" spans="2:65" s="1" customFormat="1" ht="16.5" customHeight="1">
      <c r="B1444" s="25"/>
      <c r="C1444" s="124" t="s">
        <v>2609</v>
      </c>
      <c r="D1444" s="124" t="s">
        <v>128</v>
      </c>
      <c r="E1444" s="125" t="s">
        <v>2610</v>
      </c>
      <c r="F1444" s="126" t="s">
        <v>2611</v>
      </c>
      <c r="G1444" s="127" t="s">
        <v>431</v>
      </c>
      <c r="H1444" s="128">
        <v>50</v>
      </c>
      <c r="I1444" s="129">
        <v>2670</v>
      </c>
      <c r="J1444" s="129">
        <f>ROUND(I1444*H1444,2)</f>
        <v>133500</v>
      </c>
      <c r="K1444" s="126" t="s">
        <v>132</v>
      </c>
      <c r="L1444" s="25"/>
      <c r="M1444" s="130" t="s">
        <v>1</v>
      </c>
      <c r="N1444" s="131" t="s">
        <v>39</v>
      </c>
      <c r="O1444" s="132">
        <v>0</v>
      </c>
      <c r="P1444" s="132">
        <f>O1444*H1444</f>
        <v>0</v>
      </c>
      <c r="Q1444" s="132">
        <v>0</v>
      </c>
      <c r="R1444" s="132">
        <f>Q1444*H1444</f>
        <v>0</v>
      </c>
      <c r="S1444" s="132">
        <v>0</v>
      </c>
      <c r="T1444" s="133">
        <f>S1444*H1444</f>
        <v>0</v>
      </c>
      <c r="AR1444" s="134" t="s">
        <v>133</v>
      </c>
      <c r="AT1444" s="134" t="s">
        <v>128</v>
      </c>
      <c r="AU1444" s="134" t="s">
        <v>84</v>
      </c>
      <c r="AY1444" s="13" t="s">
        <v>125</v>
      </c>
      <c r="BE1444" s="135">
        <f>IF(N1444="základní",J1444,0)</f>
        <v>133500</v>
      </c>
      <c r="BF1444" s="135">
        <f>IF(N1444="snížená",J1444,0)</f>
        <v>0</v>
      </c>
      <c r="BG1444" s="135">
        <f>IF(N1444="zákl. přenesená",J1444,0)</f>
        <v>0</v>
      </c>
      <c r="BH1444" s="135">
        <f>IF(N1444="sníž. přenesená",J1444,0)</f>
        <v>0</v>
      </c>
      <c r="BI1444" s="135">
        <f>IF(N1444="nulová",J1444,0)</f>
        <v>0</v>
      </c>
      <c r="BJ1444" s="13" t="s">
        <v>82</v>
      </c>
      <c r="BK1444" s="135">
        <f>ROUND(I1444*H1444,2)</f>
        <v>133500</v>
      </c>
      <c r="BL1444" s="13" t="s">
        <v>133</v>
      </c>
      <c r="BM1444" s="134" t="s">
        <v>2612</v>
      </c>
    </row>
    <row r="1445" spans="2:65" s="1" customFormat="1" ht="38.4">
      <c r="B1445" s="25"/>
      <c r="D1445" s="136" t="s">
        <v>134</v>
      </c>
      <c r="F1445" s="137" t="s">
        <v>2613</v>
      </c>
      <c r="L1445" s="25"/>
      <c r="M1445" s="138"/>
      <c r="T1445" s="49"/>
      <c r="AT1445" s="13" t="s">
        <v>134</v>
      </c>
      <c r="AU1445" s="13" t="s">
        <v>84</v>
      </c>
    </row>
    <row r="1446" spans="2:65" s="1" customFormat="1" ht="16.5" customHeight="1">
      <c r="B1446" s="25"/>
      <c r="C1446" s="124" t="s">
        <v>1377</v>
      </c>
      <c r="D1446" s="124" t="s">
        <v>128</v>
      </c>
      <c r="E1446" s="125" t="s">
        <v>2614</v>
      </c>
      <c r="F1446" s="126" t="s">
        <v>2615</v>
      </c>
      <c r="G1446" s="127" t="s">
        <v>431</v>
      </c>
      <c r="H1446" s="128">
        <v>100</v>
      </c>
      <c r="I1446" s="129">
        <v>2250</v>
      </c>
      <c r="J1446" s="129">
        <f>ROUND(I1446*H1446,2)</f>
        <v>225000</v>
      </c>
      <c r="K1446" s="126" t="s">
        <v>132</v>
      </c>
      <c r="L1446" s="25"/>
      <c r="M1446" s="130" t="s">
        <v>1</v>
      </c>
      <c r="N1446" s="131" t="s">
        <v>39</v>
      </c>
      <c r="O1446" s="132">
        <v>0</v>
      </c>
      <c r="P1446" s="132">
        <f>O1446*H1446</f>
        <v>0</v>
      </c>
      <c r="Q1446" s="132">
        <v>0</v>
      </c>
      <c r="R1446" s="132">
        <f>Q1446*H1446</f>
        <v>0</v>
      </c>
      <c r="S1446" s="132">
        <v>0</v>
      </c>
      <c r="T1446" s="133">
        <f>S1446*H1446</f>
        <v>0</v>
      </c>
      <c r="AR1446" s="134" t="s">
        <v>133</v>
      </c>
      <c r="AT1446" s="134" t="s">
        <v>128</v>
      </c>
      <c r="AU1446" s="134" t="s">
        <v>84</v>
      </c>
      <c r="AY1446" s="13" t="s">
        <v>125</v>
      </c>
      <c r="BE1446" s="135">
        <f>IF(N1446="základní",J1446,0)</f>
        <v>225000</v>
      </c>
      <c r="BF1446" s="135">
        <f>IF(N1446="snížená",J1446,0)</f>
        <v>0</v>
      </c>
      <c r="BG1446" s="135">
        <f>IF(N1446="zákl. přenesená",J1446,0)</f>
        <v>0</v>
      </c>
      <c r="BH1446" s="135">
        <f>IF(N1446="sníž. přenesená",J1446,0)</f>
        <v>0</v>
      </c>
      <c r="BI1446" s="135">
        <f>IF(N1446="nulová",J1446,0)</f>
        <v>0</v>
      </c>
      <c r="BJ1446" s="13" t="s">
        <v>82</v>
      </c>
      <c r="BK1446" s="135">
        <f>ROUND(I1446*H1446,2)</f>
        <v>225000</v>
      </c>
      <c r="BL1446" s="13" t="s">
        <v>133</v>
      </c>
      <c r="BM1446" s="134" t="s">
        <v>2616</v>
      </c>
    </row>
    <row r="1447" spans="2:65" s="1" customFormat="1" ht="38.4">
      <c r="B1447" s="25"/>
      <c r="D1447" s="136" t="s">
        <v>134</v>
      </c>
      <c r="F1447" s="137" t="s">
        <v>2617</v>
      </c>
      <c r="L1447" s="25"/>
      <c r="M1447" s="138"/>
      <c r="T1447" s="49"/>
      <c r="AT1447" s="13" t="s">
        <v>134</v>
      </c>
      <c r="AU1447" s="13" t="s">
        <v>84</v>
      </c>
    </row>
    <row r="1448" spans="2:65" s="1" customFormat="1" ht="16.5" customHeight="1">
      <c r="B1448" s="25"/>
      <c r="C1448" s="124" t="s">
        <v>2618</v>
      </c>
      <c r="D1448" s="124" t="s">
        <v>128</v>
      </c>
      <c r="E1448" s="125" t="s">
        <v>2619</v>
      </c>
      <c r="F1448" s="126" t="s">
        <v>2620</v>
      </c>
      <c r="G1448" s="127" t="s">
        <v>431</v>
      </c>
      <c r="H1448" s="128">
        <v>50</v>
      </c>
      <c r="I1448" s="129">
        <v>934</v>
      </c>
      <c r="J1448" s="129">
        <f>ROUND(I1448*H1448,2)</f>
        <v>46700</v>
      </c>
      <c r="K1448" s="126" t="s">
        <v>132</v>
      </c>
      <c r="L1448" s="25"/>
      <c r="M1448" s="130" t="s">
        <v>1</v>
      </c>
      <c r="N1448" s="131" t="s">
        <v>39</v>
      </c>
      <c r="O1448" s="132">
        <v>0</v>
      </c>
      <c r="P1448" s="132">
        <f>O1448*H1448</f>
        <v>0</v>
      </c>
      <c r="Q1448" s="132">
        <v>0</v>
      </c>
      <c r="R1448" s="132">
        <f>Q1448*H1448</f>
        <v>0</v>
      </c>
      <c r="S1448" s="132">
        <v>0</v>
      </c>
      <c r="T1448" s="133">
        <f>S1448*H1448</f>
        <v>0</v>
      </c>
      <c r="AR1448" s="134" t="s">
        <v>133</v>
      </c>
      <c r="AT1448" s="134" t="s">
        <v>128</v>
      </c>
      <c r="AU1448" s="134" t="s">
        <v>84</v>
      </c>
      <c r="AY1448" s="13" t="s">
        <v>125</v>
      </c>
      <c r="BE1448" s="135">
        <f>IF(N1448="základní",J1448,0)</f>
        <v>46700</v>
      </c>
      <c r="BF1448" s="135">
        <f>IF(N1448="snížená",J1448,0)</f>
        <v>0</v>
      </c>
      <c r="BG1448" s="135">
        <f>IF(N1448="zákl. přenesená",J1448,0)</f>
        <v>0</v>
      </c>
      <c r="BH1448" s="135">
        <f>IF(N1448="sníž. přenesená",J1448,0)</f>
        <v>0</v>
      </c>
      <c r="BI1448" s="135">
        <f>IF(N1448="nulová",J1448,0)</f>
        <v>0</v>
      </c>
      <c r="BJ1448" s="13" t="s">
        <v>82</v>
      </c>
      <c r="BK1448" s="135">
        <f>ROUND(I1448*H1448,2)</f>
        <v>46700</v>
      </c>
      <c r="BL1448" s="13" t="s">
        <v>133</v>
      </c>
      <c r="BM1448" s="134" t="s">
        <v>2621</v>
      </c>
    </row>
    <row r="1449" spans="2:65" s="1" customFormat="1" ht="19.2">
      <c r="B1449" s="25"/>
      <c r="D1449" s="136" t="s">
        <v>134</v>
      </c>
      <c r="F1449" s="137" t="s">
        <v>2622</v>
      </c>
      <c r="L1449" s="25"/>
      <c r="M1449" s="138"/>
      <c r="T1449" s="49"/>
      <c r="AT1449" s="13" t="s">
        <v>134</v>
      </c>
      <c r="AU1449" s="13" t="s">
        <v>84</v>
      </c>
    </row>
    <row r="1450" spans="2:65" s="1" customFormat="1" ht="19.2">
      <c r="B1450" s="25"/>
      <c r="D1450" s="136" t="s">
        <v>136</v>
      </c>
      <c r="F1450" s="139" t="s">
        <v>444</v>
      </c>
      <c r="L1450" s="25"/>
      <c r="M1450" s="138"/>
      <c r="T1450" s="49"/>
      <c r="AT1450" s="13" t="s">
        <v>136</v>
      </c>
      <c r="AU1450" s="13" t="s">
        <v>84</v>
      </c>
    </row>
    <row r="1451" spans="2:65" s="1" customFormat="1" ht="16.5" customHeight="1">
      <c r="B1451" s="25"/>
      <c r="C1451" s="124" t="s">
        <v>1382</v>
      </c>
      <c r="D1451" s="124" t="s">
        <v>128</v>
      </c>
      <c r="E1451" s="125" t="s">
        <v>2623</v>
      </c>
      <c r="F1451" s="126" t="s">
        <v>2624</v>
      </c>
      <c r="G1451" s="127" t="s">
        <v>431</v>
      </c>
      <c r="H1451" s="128">
        <v>100</v>
      </c>
      <c r="I1451" s="129">
        <v>620</v>
      </c>
      <c r="J1451" s="129">
        <f>ROUND(I1451*H1451,2)</f>
        <v>62000</v>
      </c>
      <c r="K1451" s="126" t="s">
        <v>132</v>
      </c>
      <c r="L1451" s="25"/>
      <c r="M1451" s="130" t="s">
        <v>1</v>
      </c>
      <c r="N1451" s="131" t="s">
        <v>39</v>
      </c>
      <c r="O1451" s="132">
        <v>0</v>
      </c>
      <c r="P1451" s="132">
        <f>O1451*H1451</f>
        <v>0</v>
      </c>
      <c r="Q1451" s="132">
        <v>0</v>
      </c>
      <c r="R1451" s="132">
        <f>Q1451*H1451</f>
        <v>0</v>
      </c>
      <c r="S1451" s="132">
        <v>0</v>
      </c>
      <c r="T1451" s="133">
        <f>S1451*H1451</f>
        <v>0</v>
      </c>
      <c r="AR1451" s="134" t="s">
        <v>133</v>
      </c>
      <c r="AT1451" s="134" t="s">
        <v>128</v>
      </c>
      <c r="AU1451" s="134" t="s">
        <v>84</v>
      </c>
      <c r="AY1451" s="13" t="s">
        <v>125</v>
      </c>
      <c r="BE1451" s="135">
        <f>IF(N1451="základní",J1451,0)</f>
        <v>62000</v>
      </c>
      <c r="BF1451" s="135">
        <f>IF(N1451="snížená",J1451,0)</f>
        <v>0</v>
      </c>
      <c r="BG1451" s="135">
        <f>IF(N1451="zákl. přenesená",J1451,0)</f>
        <v>0</v>
      </c>
      <c r="BH1451" s="135">
        <f>IF(N1451="sníž. přenesená",J1451,0)</f>
        <v>0</v>
      </c>
      <c r="BI1451" s="135">
        <f>IF(N1451="nulová",J1451,0)</f>
        <v>0</v>
      </c>
      <c r="BJ1451" s="13" t="s">
        <v>82</v>
      </c>
      <c r="BK1451" s="135">
        <f>ROUND(I1451*H1451,2)</f>
        <v>62000</v>
      </c>
      <c r="BL1451" s="13" t="s">
        <v>133</v>
      </c>
      <c r="BM1451" s="134" t="s">
        <v>2625</v>
      </c>
    </row>
    <row r="1452" spans="2:65" s="1" customFormat="1" ht="19.2">
      <c r="B1452" s="25"/>
      <c r="D1452" s="136" t="s">
        <v>134</v>
      </c>
      <c r="F1452" s="137" t="s">
        <v>2626</v>
      </c>
      <c r="L1452" s="25"/>
      <c r="M1452" s="138"/>
      <c r="T1452" s="49"/>
      <c r="AT1452" s="13" t="s">
        <v>134</v>
      </c>
      <c r="AU1452" s="13" t="s">
        <v>84</v>
      </c>
    </row>
    <row r="1453" spans="2:65" s="1" customFormat="1" ht="19.2">
      <c r="B1453" s="25"/>
      <c r="D1453" s="136" t="s">
        <v>136</v>
      </c>
      <c r="F1453" s="139" t="s">
        <v>444</v>
      </c>
      <c r="L1453" s="25"/>
      <c r="M1453" s="138"/>
      <c r="T1453" s="49"/>
      <c r="AT1453" s="13" t="s">
        <v>136</v>
      </c>
      <c r="AU1453" s="13" t="s">
        <v>84</v>
      </c>
    </row>
    <row r="1454" spans="2:65" s="1" customFormat="1" ht="16.5" customHeight="1">
      <c r="B1454" s="25"/>
      <c r="C1454" s="124" t="s">
        <v>2627</v>
      </c>
      <c r="D1454" s="124" t="s">
        <v>128</v>
      </c>
      <c r="E1454" s="125" t="s">
        <v>2628</v>
      </c>
      <c r="F1454" s="126" t="s">
        <v>2629</v>
      </c>
      <c r="G1454" s="127" t="s">
        <v>431</v>
      </c>
      <c r="H1454" s="128">
        <v>50</v>
      </c>
      <c r="I1454" s="129">
        <v>1390</v>
      </c>
      <c r="J1454" s="129">
        <f>ROUND(I1454*H1454,2)</f>
        <v>69500</v>
      </c>
      <c r="K1454" s="126" t="s">
        <v>132</v>
      </c>
      <c r="L1454" s="25"/>
      <c r="M1454" s="130" t="s">
        <v>1</v>
      </c>
      <c r="N1454" s="131" t="s">
        <v>39</v>
      </c>
      <c r="O1454" s="132">
        <v>0</v>
      </c>
      <c r="P1454" s="132">
        <f>O1454*H1454</f>
        <v>0</v>
      </c>
      <c r="Q1454" s="132">
        <v>0</v>
      </c>
      <c r="R1454" s="132">
        <f>Q1454*H1454</f>
        <v>0</v>
      </c>
      <c r="S1454" s="132">
        <v>0</v>
      </c>
      <c r="T1454" s="133">
        <f>S1454*H1454</f>
        <v>0</v>
      </c>
      <c r="AR1454" s="134" t="s">
        <v>133</v>
      </c>
      <c r="AT1454" s="134" t="s">
        <v>128</v>
      </c>
      <c r="AU1454" s="134" t="s">
        <v>84</v>
      </c>
      <c r="AY1454" s="13" t="s">
        <v>125</v>
      </c>
      <c r="BE1454" s="135">
        <f>IF(N1454="základní",J1454,0)</f>
        <v>69500</v>
      </c>
      <c r="BF1454" s="135">
        <f>IF(N1454="snížená",J1454,0)</f>
        <v>0</v>
      </c>
      <c r="BG1454" s="135">
        <f>IF(N1454="zákl. přenesená",J1454,0)</f>
        <v>0</v>
      </c>
      <c r="BH1454" s="135">
        <f>IF(N1454="sníž. přenesená",J1454,0)</f>
        <v>0</v>
      </c>
      <c r="BI1454" s="135">
        <f>IF(N1454="nulová",J1454,0)</f>
        <v>0</v>
      </c>
      <c r="BJ1454" s="13" t="s">
        <v>82</v>
      </c>
      <c r="BK1454" s="135">
        <f>ROUND(I1454*H1454,2)</f>
        <v>69500</v>
      </c>
      <c r="BL1454" s="13" t="s">
        <v>133</v>
      </c>
      <c r="BM1454" s="134" t="s">
        <v>2630</v>
      </c>
    </row>
    <row r="1455" spans="2:65" s="1" customFormat="1" ht="19.2">
      <c r="B1455" s="25"/>
      <c r="D1455" s="136" t="s">
        <v>134</v>
      </c>
      <c r="F1455" s="137" t="s">
        <v>2631</v>
      </c>
      <c r="L1455" s="25"/>
      <c r="M1455" s="138"/>
      <c r="T1455" s="49"/>
      <c r="AT1455" s="13" t="s">
        <v>134</v>
      </c>
      <c r="AU1455" s="13" t="s">
        <v>84</v>
      </c>
    </row>
    <row r="1456" spans="2:65" s="1" customFormat="1" ht="19.2">
      <c r="B1456" s="25"/>
      <c r="D1456" s="136" t="s">
        <v>136</v>
      </c>
      <c r="F1456" s="139" t="s">
        <v>444</v>
      </c>
      <c r="L1456" s="25"/>
      <c r="M1456" s="138"/>
      <c r="T1456" s="49"/>
      <c r="AT1456" s="13" t="s">
        <v>136</v>
      </c>
      <c r="AU1456" s="13" t="s">
        <v>84</v>
      </c>
    </row>
    <row r="1457" spans="2:65" s="1" customFormat="1" ht="16.5" customHeight="1">
      <c r="B1457" s="25"/>
      <c r="C1457" s="124" t="s">
        <v>1386</v>
      </c>
      <c r="D1457" s="124" t="s">
        <v>128</v>
      </c>
      <c r="E1457" s="125" t="s">
        <v>2632</v>
      </c>
      <c r="F1457" s="126" t="s">
        <v>2633</v>
      </c>
      <c r="G1457" s="127" t="s">
        <v>431</v>
      </c>
      <c r="H1457" s="128">
        <v>100</v>
      </c>
      <c r="I1457" s="129">
        <v>1390</v>
      </c>
      <c r="J1457" s="129">
        <f>ROUND(I1457*H1457,2)</f>
        <v>139000</v>
      </c>
      <c r="K1457" s="126" t="s">
        <v>132</v>
      </c>
      <c r="L1457" s="25"/>
      <c r="M1457" s="130" t="s">
        <v>1</v>
      </c>
      <c r="N1457" s="131" t="s">
        <v>39</v>
      </c>
      <c r="O1457" s="132">
        <v>0</v>
      </c>
      <c r="P1457" s="132">
        <f>O1457*H1457</f>
        <v>0</v>
      </c>
      <c r="Q1457" s="132">
        <v>0</v>
      </c>
      <c r="R1457" s="132">
        <f>Q1457*H1457</f>
        <v>0</v>
      </c>
      <c r="S1457" s="132">
        <v>0</v>
      </c>
      <c r="T1457" s="133">
        <f>S1457*H1457</f>
        <v>0</v>
      </c>
      <c r="AR1457" s="134" t="s">
        <v>133</v>
      </c>
      <c r="AT1457" s="134" t="s">
        <v>128</v>
      </c>
      <c r="AU1457" s="134" t="s">
        <v>84</v>
      </c>
      <c r="AY1457" s="13" t="s">
        <v>125</v>
      </c>
      <c r="BE1457" s="135">
        <f>IF(N1457="základní",J1457,0)</f>
        <v>139000</v>
      </c>
      <c r="BF1457" s="135">
        <f>IF(N1457="snížená",J1457,0)</f>
        <v>0</v>
      </c>
      <c r="BG1457" s="135">
        <f>IF(N1457="zákl. přenesená",J1457,0)</f>
        <v>0</v>
      </c>
      <c r="BH1457" s="135">
        <f>IF(N1457="sníž. přenesená",J1457,0)</f>
        <v>0</v>
      </c>
      <c r="BI1457" s="135">
        <f>IF(N1457="nulová",J1457,0)</f>
        <v>0</v>
      </c>
      <c r="BJ1457" s="13" t="s">
        <v>82</v>
      </c>
      <c r="BK1457" s="135">
        <f>ROUND(I1457*H1457,2)</f>
        <v>139000</v>
      </c>
      <c r="BL1457" s="13" t="s">
        <v>133</v>
      </c>
      <c r="BM1457" s="134" t="s">
        <v>2634</v>
      </c>
    </row>
    <row r="1458" spans="2:65" s="1" customFormat="1" ht="19.2">
      <c r="B1458" s="25"/>
      <c r="D1458" s="136" t="s">
        <v>134</v>
      </c>
      <c r="F1458" s="137" t="s">
        <v>2635</v>
      </c>
      <c r="L1458" s="25"/>
      <c r="M1458" s="138"/>
      <c r="T1458" s="49"/>
      <c r="AT1458" s="13" t="s">
        <v>134</v>
      </c>
      <c r="AU1458" s="13" t="s">
        <v>84</v>
      </c>
    </row>
    <row r="1459" spans="2:65" s="1" customFormat="1" ht="19.2">
      <c r="B1459" s="25"/>
      <c r="D1459" s="136" t="s">
        <v>136</v>
      </c>
      <c r="F1459" s="139" t="s">
        <v>444</v>
      </c>
      <c r="L1459" s="25"/>
      <c r="M1459" s="138"/>
      <c r="T1459" s="49"/>
      <c r="AT1459" s="13" t="s">
        <v>136</v>
      </c>
      <c r="AU1459" s="13" t="s">
        <v>84</v>
      </c>
    </row>
    <row r="1460" spans="2:65" s="1" customFormat="1" ht="16.5" customHeight="1">
      <c r="B1460" s="25"/>
      <c r="C1460" s="124" t="s">
        <v>2636</v>
      </c>
      <c r="D1460" s="124" t="s">
        <v>128</v>
      </c>
      <c r="E1460" s="125" t="s">
        <v>2637</v>
      </c>
      <c r="F1460" s="126" t="s">
        <v>2638</v>
      </c>
      <c r="G1460" s="127" t="s">
        <v>431</v>
      </c>
      <c r="H1460" s="128">
        <v>50</v>
      </c>
      <c r="I1460" s="129">
        <v>427</v>
      </c>
      <c r="J1460" s="129">
        <f>ROUND(I1460*H1460,2)</f>
        <v>21350</v>
      </c>
      <c r="K1460" s="126" t="s">
        <v>132</v>
      </c>
      <c r="L1460" s="25"/>
      <c r="M1460" s="130" t="s">
        <v>1</v>
      </c>
      <c r="N1460" s="131" t="s">
        <v>39</v>
      </c>
      <c r="O1460" s="132">
        <v>0</v>
      </c>
      <c r="P1460" s="132">
        <f>O1460*H1460</f>
        <v>0</v>
      </c>
      <c r="Q1460" s="132">
        <v>0</v>
      </c>
      <c r="R1460" s="132">
        <f>Q1460*H1460</f>
        <v>0</v>
      </c>
      <c r="S1460" s="132">
        <v>0</v>
      </c>
      <c r="T1460" s="133">
        <f>S1460*H1460</f>
        <v>0</v>
      </c>
      <c r="AR1460" s="134" t="s">
        <v>133</v>
      </c>
      <c r="AT1460" s="134" t="s">
        <v>128</v>
      </c>
      <c r="AU1460" s="134" t="s">
        <v>84</v>
      </c>
      <c r="AY1460" s="13" t="s">
        <v>125</v>
      </c>
      <c r="BE1460" s="135">
        <f>IF(N1460="základní",J1460,0)</f>
        <v>21350</v>
      </c>
      <c r="BF1460" s="135">
        <f>IF(N1460="snížená",J1460,0)</f>
        <v>0</v>
      </c>
      <c r="BG1460" s="135">
        <f>IF(N1460="zákl. přenesená",J1460,0)</f>
        <v>0</v>
      </c>
      <c r="BH1460" s="135">
        <f>IF(N1460="sníž. přenesená",J1460,0)</f>
        <v>0</v>
      </c>
      <c r="BI1460" s="135">
        <f>IF(N1460="nulová",J1460,0)</f>
        <v>0</v>
      </c>
      <c r="BJ1460" s="13" t="s">
        <v>82</v>
      </c>
      <c r="BK1460" s="135">
        <f>ROUND(I1460*H1460,2)</f>
        <v>21350</v>
      </c>
      <c r="BL1460" s="13" t="s">
        <v>133</v>
      </c>
      <c r="BM1460" s="134" t="s">
        <v>2639</v>
      </c>
    </row>
    <row r="1461" spans="2:65" s="1" customFormat="1" ht="19.2">
      <c r="B1461" s="25"/>
      <c r="D1461" s="136" t="s">
        <v>134</v>
      </c>
      <c r="F1461" s="137" t="s">
        <v>2640</v>
      </c>
      <c r="L1461" s="25"/>
      <c r="M1461" s="138"/>
      <c r="T1461" s="49"/>
      <c r="AT1461" s="13" t="s">
        <v>134</v>
      </c>
      <c r="AU1461" s="13" t="s">
        <v>84</v>
      </c>
    </row>
    <row r="1462" spans="2:65" s="1" customFormat="1" ht="19.2">
      <c r="B1462" s="25"/>
      <c r="D1462" s="136" t="s">
        <v>136</v>
      </c>
      <c r="F1462" s="139" t="s">
        <v>444</v>
      </c>
      <c r="L1462" s="25"/>
      <c r="M1462" s="138"/>
      <c r="T1462" s="49"/>
      <c r="AT1462" s="13" t="s">
        <v>136</v>
      </c>
      <c r="AU1462" s="13" t="s">
        <v>84</v>
      </c>
    </row>
    <row r="1463" spans="2:65" s="1" customFormat="1" ht="16.5" customHeight="1">
      <c r="B1463" s="25"/>
      <c r="C1463" s="124" t="s">
        <v>1390</v>
      </c>
      <c r="D1463" s="124" t="s">
        <v>128</v>
      </c>
      <c r="E1463" s="125" t="s">
        <v>2641</v>
      </c>
      <c r="F1463" s="126" t="s">
        <v>2642</v>
      </c>
      <c r="G1463" s="127" t="s">
        <v>431</v>
      </c>
      <c r="H1463" s="128">
        <v>50</v>
      </c>
      <c r="I1463" s="129">
        <v>88.5</v>
      </c>
      <c r="J1463" s="129">
        <f>ROUND(I1463*H1463,2)</f>
        <v>4425</v>
      </c>
      <c r="K1463" s="126" t="s">
        <v>132</v>
      </c>
      <c r="L1463" s="25"/>
      <c r="M1463" s="130" t="s">
        <v>1</v>
      </c>
      <c r="N1463" s="131" t="s">
        <v>39</v>
      </c>
      <c r="O1463" s="132">
        <v>0</v>
      </c>
      <c r="P1463" s="132">
        <f>O1463*H1463</f>
        <v>0</v>
      </c>
      <c r="Q1463" s="132">
        <v>0</v>
      </c>
      <c r="R1463" s="132">
        <f>Q1463*H1463</f>
        <v>0</v>
      </c>
      <c r="S1463" s="132">
        <v>0</v>
      </c>
      <c r="T1463" s="133">
        <f>S1463*H1463</f>
        <v>0</v>
      </c>
      <c r="AR1463" s="134" t="s">
        <v>133</v>
      </c>
      <c r="AT1463" s="134" t="s">
        <v>128</v>
      </c>
      <c r="AU1463" s="134" t="s">
        <v>84</v>
      </c>
      <c r="AY1463" s="13" t="s">
        <v>125</v>
      </c>
      <c r="BE1463" s="135">
        <f>IF(N1463="základní",J1463,0)</f>
        <v>4425</v>
      </c>
      <c r="BF1463" s="135">
        <f>IF(N1463="snížená",J1463,0)</f>
        <v>0</v>
      </c>
      <c r="BG1463" s="135">
        <f>IF(N1463="zákl. přenesená",J1463,0)</f>
        <v>0</v>
      </c>
      <c r="BH1463" s="135">
        <f>IF(N1463="sníž. přenesená",J1463,0)</f>
        <v>0</v>
      </c>
      <c r="BI1463" s="135">
        <f>IF(N1463="nulová",J1463,0)</f>
        <v>0</v>
      </c>
      <c r="BJ1463" s="13" t="s">
        <v>82</v>
      </c>
      <c r="BK1463" s="135">
        <f>ROUND(I1463*H1463,2)</f>
        <v>4425</v>
      </c>
      <c r="BL1463" s="13" t="s">
        <v>133</v>
      </c>
      <c r="BM1463" s="134" t="s">
        <v>2643</v>
      </c>
    </row>
    <row r="1464" spans="2:65" s="1" customFormat="1" ht="19.2">
      <c r="B1464" s="25"/>
      <c r="D1464" s="136" t="s">
        <v>134</v>
      </c>
      <c r="F1464" s="137" t="s">
        <v>2644</v>
      </c>
      <c r="L1464" s="25"/>
      <c r="M1464" s="138"/>
      <c r="T1464" s="49"/>
      <c r="AT1464" s="13" t="s">
        <v>134</v>
      </c>
      <c r="AU1464" s="13" t="s">
        <v>84</v>
      </c>
    </row>
    <row r="1465" spans="2:65" s="1" customFormat="1" ht="19.2">
      <c r="B1465" s="25"/>
      <c r="D1465" s="136" t="s">
        <v>136</v>
      </c>
      <c r="F1465" s="139" t="s">
        <v>444</v>
      </c>
      <c r="L1465" s="25"/>
      <c r="M1465" s="138"/>
      <c r="T1465" s="49"/>
      <c r="AT1465" s="13" t="s">
        <v>136</v>
      </c>
      <c r="AU1465" s="13" t="s">
        <v>84</v>
      </c>
    </row>
    <row r="1466" spans="2:65" s="1" customFormat="1" ht="16.5" customHeight="1">
      <c r="B1466" s="25"/>
      <c r="C1466" s="124" t="s">
        <v>2645</v>
      </c>
      <c r="D1466" s="124" t="s">
        <v>128</v>
      </c>
      <c r="E1466" s="125" t="s">
        <v>2646</v>
      </c>
      <c r="F1466" s="126" t="s">
        <v>2647</v>
      </c>
      <c r="G1466" s="127" t="s">
        <v>431</v>
      </c>
      <c r="H1466" s="128">
        <v>100</v>
      </c>
      <c r="I1466" s="129">
        <v>61.2</v>
      </c>
      <c r="J1466" s="129">
        <f>ROUND(I1466*H1466,2)</f>
        <v>6120</v>
      </c>
      <c r="K1466" s="126" t="s">
        <v>132</v>
      </c>
      <c r="L1466" s="25"/>
      <c r="M1466" s="130" t="s">
        <v>1</v>
      </c>
      <c r="N1466" s="131" t="s">
        <v>39</v>
      </c>
      <c r="O1466" s="132">
        <v>0</v>
      </c>
      <c r="P1466" s="132">
        <f>O1466*H1466</f>
        <v>0</v>
      </c>
      <c r="Q1466" s="132">
        <v>0</v>
      </c>
      <c r="R1466" s="132">
        <f>Q1466*H1466</f>
        <v>0</v>
      </c>
      <c r="S1466" s="132">
        <v>0</v>
      </c>
      <c r="T1466" s="133">
        <f>S1466*H1466</f>
        <v>0</v>
      </c>
      <c r="AR1466" s="134" t="s">
        <v>133</v>
      </c>
      <c r="AT1466" s="134" t="s">
        <v>128</v>
      </c>
      <c r="AU1466" s="134" t="s">
        <v>84</v>
      </c>
      <c r="AY1466" s="13" t="s">
        <v>125</v>
      </c>
      <c r="BE1466" s="135">
        <f>IF(N1466="základní",J1466,0)</f>
        <v>6120</v>
      </c>
      <c r="BF1466" s="135">
        <f>IF(N1466="snížená",J1466,0)</f>
        <v>0</v>
      </c>
      <c r="BG1466" s="135">
        <f>IF(N1466="zákl. přenesená",J1466,0)</f>
        <v>0</v>
      </c>
      <c r="BH1466" s="135">
        <f>IF(N1466="sníž. přenesená",J1466,0)</f>
        <v>0</v>
      </c>
      <c r="BI1466" s="135">
        <f>IF(N1466="nulová",J1466,0)</f>
        <v>0</v>
      </c>
      <c r="BJ1466" s="13" t="s">
        <v>82</v>
      </c>
      <c r="BK1466" s="135">
        <f>ROUND(I1466*H1466,2)</f>
        <v>6120</v>
      </c>
      <c r="BL1466" s="13" t="s">
        <v>133</v>
      </c>
      <c r="BM1466" s="134" t="s">
        <v>2648</v>
      </c>
    </row>
    <row r="1467" spans="2:65" s="1" customFormat="1" ht="19.2">
      <c r="B1467" s="25"/>
      <c r="D1467" s="136" t="s">
        <v>134</v>
      </c>
      <c r="F1467" s="137" t="s">
        <v>2649</v>
      </c>
      <c r="L1467" s="25"/>
      <c r="M1467" s="138"/>
      <c r="T1467" s="49"/>
      <c r="AT1467" s="13" t="s">
        <v>134</v>
      </c>
      <c r="AU1467" s="13" t="s">
        <v>84</v>
      </c>
    </row>
    <row r="1468" spans="2:65" s="1" customFormat="1" ht="19.2">
      <c r="B1468" s="25"/>
      <c r="D1468" s="136" t="s">
        <v>136</v>
      </c>
      <c r="F1468" s="139" t="s">
        <v>444</v>
      </c>
      <c r="L1468" s="25"/>
      <c r="M1468" s="138"/>
      <c r="T1468" s="49"/>
      <c r="AT1468" s="13" t="s">
        <v>136</v>
      </c>
      <c r="AU1468" s="13" t="s">
        <v>84</v>
      </c>
    </row>
    <row r="1469" spans="2:65" s="1" customFormat="1" ht="16.5" customHeight="1">
      <c r="B1469" s="25"/>
      <c r="C1469" s="124" t="s">
        <v>1394</v>
      </c>
      <c r="D1469" s="124" t="s">
        <v>128</v>
      </c>
      <c r="E1469" s="125" t="s">
        <v>2650</v>
      </c>
      <c r="F1469" s="126" t="s">
        <v>2651</v>
      </c>
      <c r="G1469" s="127" t="s">
        <v>431</v>
      </c>
      <c r="H1469" s="128">
        <v>50</v>
      </c>
      <c r="I1469" s="129">
        <v>100</v>
      </c>
      <c r="J1469" s="129">
        <f>ROUND(I1469*H1469,2)</f>
        <v>5000</v>
      </c>
      <c r="K1469" s="126" t="s">
        <v>132</v>
      </c>
      <c r="L1469" s="25"/>
      <c r="M1469" s="130" t="s">
        <v>1</v>
      </c>
      <c r="N1469" s="131" t="s">
        <v>39</v>
      </c>
      <c r="O1469" s="132">
        <v>0</v>
      </c>
      <c r="P1469" s="132">
        <f>O1469*H1469</f>
        <v>0</v>
      </c>
      <c r="Q1469" s="132">
        <v>0</v>
      </c>
      <c r="R1469" s="132">
        <f>Q1469*H1469</f>
        <v>0</v>
      </c>
      <c r="S1469" s="132">
        <v>0</v>
      </c>
      <c r="T1469" s="133">
        <f>S1469*H1469</f>
        <v>0</v>
      </c>
      <c r="AR1469" s="134" t="s">
        <v>133</v>
      </c>
      <c r="AT1469" s="134" t="s">
        <v>128</v>
      </c>
      <c r="AU1469" s="134" t="s">
        <v>84</v>
      </c>
      <c r="AY1469" s="13" t="s">
        <v>125</v>
      </c>
      <c r="BE1469" s="135">
        <f>IF(N1469="základní",J1469,0)</f>
        <v>5000</v>
      </c>
      <c r="BF1469" s="135">
        <f>IF(N1469="snížená",J1469,0)</f>
        <v>0</v>
      </c>
      <c r="BG1469" s="135">
        <f>IF(N1469="zákl. přenesená",J1469,0)</f>
        <v>0</v>
      </c>
      <c r="BH1469" s="135">
        <f>IF(N1469="sníž. přenesená",J1469,0)</f>
        <v>0</v>
      </c>
      <c r="BI1469" s="135">
        <f>IF(N1469="nulová",J1469,0)</f>
        <v>0</v>
      </c>
      <c r="BJ1469" s="13" t="s">
        <v>82</v>
      </c>
      <c r="BK1469" s="135">
        <f>ROUND(I1469*H1469,2)</f>
        <v>5000</v>
      </c>
      <c r="BL1469" s="13" t="s">
        <v>133</v>
      </c>
      <c r="BM1469" s="134" t="s">
        <v>2652</v>
      </c>
    </row>
    <row r="1470" spans="2:65" s="1" customFormat="1" ht="19.2">
      <c r="B1470" s="25"/>
      <c r="D1470" s="136" t="s">
        <v>134</v>
      </c>
      <c r="F1470" s="137" t="s">
        <v>2653</v>
      </c>
      <c r="L1470" s="25"/>
      <c r="M1470" s="138"/>
      <c r="T1470" s="49"/>
      <c r="AT1470" s="13" t="s">
        <v>134</v>
      </c>
      <c r="AU1470" s="13" t="s">
        <v>84</v>
      </c>
    </row>
    <row r="1471" spans="2:65" s="1" customFormat="1" ht="19.2">
      <c r="B1471" s="25"/>
      <c r="D1471" s="136" t="s">
        <v>136</v>
      </c>
      <c r="F1471" s="139" t="s">
        <v>444</v>
      </c>
      <c r="L1471" s="25"/>
      <c r="M1471" s="138"/>
      <c r="T1471" s="49"/>
      <c r="AT1471" s="13" t="s">
        <v>136</v>
      </c>
      <c r="AU1471" s="13" t="s">
        <v>84</v>
      </c>
    </row>
    <row r="1472" spans="2:65" s="1" customFormat="1" ht="16.5" customHeight="1">
      <c r="B1472" s="25"/>
      <c r="C1472" s="124" t="s">
        <v>2654</v>
      </c>
      <c r="D1472" s="124" t="s">
        <v>128</v>
      </c>
      <c r="E1472" s="125" t="s">
        <v>2655</v>
      </c>
      <c r="F1472" s="126" t="s">
        <v>2656</v>
      </c>
      <c r="G1472" s="127" t="s">
        <v>431</v>
      </c>
      <c r="H1472" s="128">
        <v>100</v>
      </c>
      <c r="I1472" s="129">
        <v>100</v>
      </c>
      <c r="J1472" s="129">
        <f>ROUND(I1472*H1472,2)</f>
        <v>10000</v>
      </c>
      <c r="K1472" s="126" t="s">
        <v>132</v>
      </c>
      <c r="L1472" s="25"/>
      <c r="M1472" s="130" t="s">
        <v>1</v>
      </c>
      <c r="N1472" s="131" t="s">
        <v>39</v>
      </c>
      <c r="O1472" s="132">
        <v>0</v>
      </c>
      <c r="P1472" s="132">
        <f>O1472*H1472</f>
        <v>0</v>
      </c>
      <c r="Q1472" s="132">
        <v>0</v>
      </c>
      <c r="R1472" s="132">
        <f>Q1472*H1472</f>
        <v>0</v>
      </c>
      <c r="S1472" s="132">
        <v>0</v>
      </c>
      <c r="T1472" s="133">
        <f>S1472*H1472</f>
        <v>0</v>
      </c>
      <c r="AR1472" s="134" t="s">
        <v>133</v>
      </c>
      <c r="AT1472" s="134" t="s">
        <v>128</v>
      </c>
      <c r="AU1472" s="134" t="s">
        <v>84</v>
      </c>
      <c r="AY1472" s="13" t="s">
        <v>125</v>
      </c>
      <c r="BE1472" s="135">
        <f>IF(N1472="základní",J1472,0)</f>
        <v>10000</v>
      </c>
      <c r="BF1472" s="135">
        <f>IF(N1472="snížená",J1472,0)</f>
        <v>0</v>
      </c>
      <c r="BG1472" s="135">
        <f>IF(N1472="zákl. přenesená",J1472,0)</f>
        <v>0</v>
      </c>
      <c r="BH1472" s="135">
        <f>IF(N1472="sníž. přenesená",J1472,0)</f>
        <v>0</v>
      </c>
      <c r="BI1472" s="135">
        <f>IF(N1472="nulová",J1472,0)</f>
        <v>0</v>
      </c>
      <c r="BJ1472" s="13" t="s">
        <v>82</v>
      </c>
      <c r="BK1472" s="135">
        <f>ROUND(I1472*H1472,2)</f>
        <v>10000</v>
      </c>
      <c r="BL1472" s="13" t="s">
        <v>133</v>
      </c>
      <c r="BM1472" s="134" t="s">
        <v>2657</v>
      </c>
    </row>
    <row r="1473" spans="2:65" s="1" customFormat="1" ht="19.2">
      <c r="B1473" s="25"/>
      <c r="D1473" s="136" t="s">
        <v>134</v>
      </c>
      <c r="F1473" s="137" t="s">
        <v>2658</v>
      </c>
      <c r="L1473" s="25"/>
      <c r="M1473" s="138"/>
      <c r="T1473" s="49"/>
      <c r="AT1473" s="13" t="s">
        <v>134</v>
      </c>
      <c r="AU1473" s="13" t="s">
        <v>84</v>
      </c>
    </row>
    <row r="1474" spans="2:65" s="1" customFormat="1" ht="19.2">
      <c r="B1474" s="25"/>
      <c r="D1474" s="136" t="s">
        <v>136</v>
      </c>
      <c r="F1474" s="139" t="s">
        <v>444</v>
      </c>
      <c r="L1474" s="25"/>
      <c r="M1474" s="138"/>
      <c r="T1474" s="49"/>
      <c r="AT1474" s="13" t="s">
        <v>136</v>
      </c>
      <c r="AU1474" s="13" t="s">
        <v>84</v>
      </c>
    </row>
    <row r="1475" spans="2:65" s="1" customFormat="1" ht="16.5" customHeight="1">
      <c r="B1475" s="25"/>
      <c r="C1475" s="124" t="s">
        <v>1430</v>
      </c>
      <c r="D1475" s="124" t="s">
        <v>128</v>
      </c>
      <c r="E1475" s="125" t="s">
        <v>2659</v>
      </c>
      <c r="F1475" s="126" t="s">
        <v>2660</v>
      </c>
      <c r="G1475" s="127" t="s">
        <v>431</v>
      </c>
      <c r="H1475" s="128">
        <v>50</v>
      </c>
      <c r="I1475" s="129">
        <v>73.2</v>
      </c>
      <c r="J1475" s="129">
        <f>ROUND(I1475*H1475,2)</f>
        <v>3660</v>
      </c>
      <c r="K1475" s="126" t="s">
        <v>132</v>
      </c>
      <c r="L1475" s="25"/>
      <c r="M1475" s="130" t="s">
        <v>1</v>
      </c>
      <c r="N1475" s="131" t="s">
        <v>39</v>
      </c>
      <c r="O1475" s="132">
        <v>0</v>
      </c>
      <c r="P1475" s="132">
        <f>O1475*H1475</f>
        <v>0</v>
      </c>
      <c r="Q1475" s="132">
        <v>0</v>
      </c>
      <c r="R1475" s="132">
        <f>Q1475*H1475</f>
        <v>0</v>
      </c>
      <c r="S1475" s="132">
        <v>0</v>
      </c>
      <c r="T1475" s="133">
        <f>S1475*H1475</f>
        <v>0</v>
      </c>
      <c r="AR1475" s="134" t="s">
        <v>133</v>
      </c>
      <c r="AT1475" s="134" t="s">
        <v>128</v>
      </c>
      <c r="AU1475" s="134" t="s">
        <v>84</v>
      </c>
      <c r="AY1475" s="13" t="s">
        <v>125</v>
      </c>
      <c r="BE1475" s="135">
        <f>IF(N1475="základní",J1475,0)</f>
        <v>3660</v>
      </c>
      <c r="BF1475" s="135">
        <f>IF(N1475="snížená",J1475,0)</f>
        <v>0</v>
      </c>
      <c r="BG1475" s="135">
        <f>IF(N1475="zákl. přenesená",J1475,0)</f>
        <v>0</v>
      </c>
      <c r="BH1475" s="135">
        <f>IF(N1475="sníž. přenesená",J1475,0)</f>
        <v>0</v>
      </c>
      <c r="BI1475" s="135">
        <f>IF(N1475="nulová",J1475,0)</f>
        <v>0</v>
      </c>
      <c r="BJ1475" s="13" t="s">
        <v>82</v>
      </c>
      <c r="BK1475" s="135">
        <f>ROUND(I1475*H1475,2)</f>
        <v>3660</v>
      </c>
      <c r="BL1475" s="13" t="s">
        <v>133</v>
      </c>
      <c r="BM1475" s="134" t="s">
        <v>2661</v>
      </c>
    </row>
    <row r="1476" spans="2:65" s="1" customFormat="1" ht="19.2">
      <c r="B1476" s="25"/>
      <c r="D1476" s="136" t="s">
        <v>134</v>
      </c>
      <c r="F1476" s="137" t="s">
        <v>2662</v>
      </c>
      <c r="L1476" s="25"/>
      <c r="M1476" s="138"/>
      <c r="T1476" s="49"/>
      <c r="AT1476" s="13" t="s">
        <v>134</v>
      </c>
      <c r="AU1476" s="13" t="s">
        <v>84</v>
      </c>
    </row>
    <row r="1477" spans="2:65" s="1" customFormat="1" ht="19.2">
      <c r="B1477" s="25"/>
      <c r="D1477" s="136" t="s">
        <v>136</v>
      </c>
      <c r="F1477" s="139" t="s">
        <v>444</v>
      </c>
      <c r="L1477" s="25"/>
      <c r="M1477" s="138"/>
      <c r="T1477" s="49"/>
      <c r="AT1477" s="13" t="s">
        <v>136</v>
      </c>
      <c r="AU1477" s="13" t="s">
        <v>84</v>
      </c>
    </row>
    <row r="1478" spans="2:65" s="1" customFormat="1" ht="16.5" customHeight="1">
      <c r="B1478" s="25"/>
      <c r="C1478" s="124" t="s">
        <v>2663</v>
      </c>
      <c r="D1478" s="124" t="s">
        <v>128</v>
      </c>
      <c r="E1478" s="125" t="s">
        <v>2664</v>
      </c>
      <c r="F1478" s="126" t="s">
        <v>2665</v>
      </c>
      <c r="G1478" s="127" t="s">
        <v>431</v>
      </c>
      <c r="H1478" s="128">
        <v>10</v>
      </c>
      <c r="I1478" s="129">
        <v>98.3</v>
      </c>
      <c r="J1478" s="129">
        <f>ROUND(I1478*H1478,2)</f>
        <v>983</v>
      </c>
      <c r="K1478" s="126" t="s">
        <v>132</v>
      </c>
      <c r="L1478" s="25"/>
      <c r="M1478" s="130" t="s">
        <v>1</v>
      </c>
      <c r="N1478" s="131" t="s">
        <v>39</v>
      </c>
      <c r="O1478" s="132">
        <v>0</v>
      </c>
      <c r="P1478" s="132">
        <f>O1478*H1478</f>
        <v>0</v>
      </c>
      <c r="Q1478" s="132">
        <v>0</v>
      </c>
      <c r="R1478" s="132">
        <f>Q1478*H1478</f>
        <v>0</v>
      </c>
      <c r="S1478" s="132">
        <v>0</v>
      </c>
      <c r="T1478" s="133">
        <f>S1478*H1478</f>
        <v>0</v>
      </c>
      <c r="AR1478" s="134" t="s">
        <v>133</v>
      </c>
      <c r="AT1478" s="134" t="s">
        <v>128</v>
      </c>
      <c r="AU1478" s="134" t="s">
        <v>84</v>
      </c>
      <c r="AY1478" s="13" t="s">
        <v>125</v>
      </c>
      <c r="BE1478" s="135">
        <f>IF(N1478="základní",J1478,0)</f>
        <v>983</v>
      </c>
      <c r="BF1478" s="135">
        <f>IF(N1478="snížená",J1478,0)</f>
        <v>0</v>
      </c>
      <c r="BG1478" s="135">
        <f>IF(N1478="zákl. přenesená",J1478,0)</f>
        <v>0</v>
      </c>
      <c r="BH1478" s="135">
        <f>IF(N1478="sníž. přenesená",J1478,0)</f>
        <v>0</v>
      </c>
      <c r="BI1478" s="135">
        <f>IF(N1478="nulová",J1478,0)</f>
        <v>0</v>
      </c>
      <c r="BJ1478" s="13" t="s">
        <v>82</v>
      </c>
      <c r="BK1478" s="135">
        <f>ROUND(I1478*H1478,2)</f>
        <v>983</v>
      </c>
      <c r="BL1478" s="13" t="s">
        <v>133</v>
      </c>
      <c r="BM1478" s="134" t="s">
        <v>2666</v>
      </c>
    </row>
    <row r="1479" spans="2:65" s="1" customFormat="1" ht="19.2">
      <c r="B1479" s="25"/>
      <c r="D1479" s="136" t="s">
        <v>134</v>
      </c>
      <c r="F1479" s="137" t="s">
        <v>2667</v>
      </c>
      <c r="L1479" s="25"/>
      <c r="M1479" s="138"/>
      <c r="T1479" s="49"/>
      <c r="AT1479" s="13" t="s">
        <v>134</v>
      </c>
      <c r="AU1479" s="13" t="s">
        <v>84</v>
      </c>
    </row>
    <row r="1480" spans="2:65" s="1" customFormat="1" ht="19.2">
      <c r="B1480" s="25"/>
      <c r="D1480" s="136" t="s">
        <v>136</v>
      </c>
      <c r="F1480" s="139" t="s">
        <v>2668</v>
      </c>
      <c r="L1480" s="25"/>
      <c r="M1480" s="138"/>
      <c r="T1480" s="49"/>
      <c r="AT1480" s="13" t="s">
        <v>136</v>
      </c>
      <c r="AU1480" s="13" t="s">
        <v>84</v>
      </c>
    </row>
    <row r="1481" spans="2:65" s="1" customFormat="1" ht="16.5" customHeight="1">
      <c r="B1481" s="25"/>
      <c r="C1481" s="124" t="s">
        <v>1435</v>
      </c>
      <c r="D1481" s="124" t="s">
        <v>128</v>
      </c>
      <c r="E1481" s="125" t="s">
        <v>2669</v>
      </c>
      <c r="F1481" s="126" t="s">
        <v>2670</v>
      </c>
      <c r="G1481" s="127" t="s">
        <v>431</v>
      </c>
      <c r="H1481" s="128">
        <v>10</v>
      </c>
      <c r="I1481" s="129">
        <v>156</v>
      </c>
      <c r="J1481" s="129">
        <f>ROUND(I1481*H1481,2)</f>
        <v>1560</v>
      </c>
      <c r="K1481" s="126" t="s">
        <v>132</v>
      </c>
      <c r="L1481" s="25"/>
      <c r="M1481" s="130" t="s">
        <v>1</v>
      </c>
      <c r="N1481" s="131" t="s">
        <v>39</v>
      </c>
      <c r="O1481" s="132">
        <v>0</v>
      </c>
      <c r="P1481" s="132">
        <f>O1481*H1481</f>
        <v>0</v>
      </c>
      <c r="Q1481" s="132">
        <v>0</v>
      </c>
      <c r="R1481" s="132">
        <f>Q1481*H1481</f>
        <v>0</v>
      </c>
      <c r="S1481" s="132">
        <v>0</v>
      </c>
      <c r="T1481" s="133">
        <f>S1481*H1481</f>
        <v>0</v>
      </c>
      <c r="AR1481" s="134" t="s">
        <v>133</v>
      </c>
      <c r="AT1481" s="134" t="s">
        <v>128</v>
      </c>
      <c r="AU1481" s="134" t="s">
        <v>84</v>
      </c>
      <c r="AY1481" s="13" t="s">
        <v>125</v>
      </c>
      <c r="BE1481" s="135">
        <f>IF(N1481="základní",J1481,0)</f>
        <v>1560</v>
      </c>
      <c r="BF1481" s="135">
        <f>IF(N1481="snížená",J1481,0)</f>
        <v>0</v>
      </c>
      <c r="BG1481" s="135">
        <f>IF(N1481="zákl. přenesená",J1481,0)</f>
        <v>0</v>
      </c>
      <c r="BH1481" s="135">
        <f>IF(N1481="sníž. přenesená",J1481,0)</f>
        <v>0</v>
      </c>
      <c r="BI1481" s="135">
        <f>IF(N1481="nulová",J1481,0)</f>
        <v>0</v>
      </c>
      <c r="BJ1481" s="13" t="s">
        <v>82</v>
      </c>
      <c r="BK1481" s="135">
        <f>ROUND(I1481*H1481,2)</f>
        <v>1560</v>
      </c>
      <c r="BL1481" s="13" t="s">
        <v>133</v>
      </c>
      <c r="BM1481" s="134" t="s">
        <v>2671</v>
      </c>
    </row>
    <row r="1482" spans="2:65" s="1" customFormat="1" ht="19.2">
      <c r="B1482" s="25"/>
      <c r="D1482" s="136" t="s">
        <v>134</v>
      </c>
      <c r="F1482" s="137" t="s">
        <v>2672</v>
      </c>
      <c r="L1482" s="25"/>
      <c r="M1482" s="138"/>
      <c r="T1482" s="49"/>
      <c r="AT1482" s="13" t="s">
        <v>134</v>
      </c>
      <c r="AU1482" s="13" t="s">
        <v>84</v>
      </c>
    </row>
    <row r="1483" spans="2:65" s="1" customFormat="1" ht="19.2">
      <c r="B1483" s="25"/>
      <c r="D1483" s="136" t="s">
        <v>136</v>
      </c>
      <c r="F1483" s="139" t="s">
        <v>2668</v>
      </c>
      <c r="L1483" s="25"/>
      <c r="M1483" s="138"/>
      <c r="T1483" s="49"/>
      <c r="AT1483" s="13" t="s">
        <v>136</v>
      </c>
      <c r="AU1483" s="13" t="s">
        <v>84</v>
      </c>
    </row>
    <row r="1484" spans="2:65" s="1" customFormat="1" ht="16.5" customHeight="1">
      <c r="B1484" s="25"/>
      <c r="C1484" s="124" t="s">
        <v>2673</v>
      </c>
      <c r="D1484" s="124" t="s">
        <v>128</v>
      </c>
      <c r="E1484" s="125" t="s">
        <v>2674</v>
      </c>
      <c r="F1484" s="126" t="s">
        <v>2675</v>
      </c>
      <c r="G1484" s="127" t="s">
        <v>146</v>
      </c>
      <c r="H1484" s="128">
        <v>50</v>
      </c>
      <c r="I1484" s="129">
        <v>217</v>
      </c>
      <c r="J1484" s="129">
        <f>ROUND(I1484*H1484,2)</f>
        <v>10850</v>
      </c>
      <c r="K1484" s="126" t="s">
        <v>132</v>
      </c>
      <c r="L1484" s="25"/>
      <c r="M1484" s="130" t="s">
        <v>1</v>
      </c>
      <c r="N1484" s="131" t="s">
        <v>39</v>
      </c>
      <c r="O1484" s="132">
        <v>0</v>
      </c>
      <c r="P1484" s="132">
        <f>O1484*H1484</f>
        <v>0</v>
      </c>
      <c r="Q1484" s="132">
        <v>0</v>
      </c>
      <c r="R1484" s="132">
        <f>Q1484*H1484</f>
        <v>0</v>
      </c>
      <c r="S1484" s="132">
        <v>0</v>
      </c>
      <c r="T1484" s="133">
        <f>S1484*H1484</f>
        <v>0</v>
      </c>
      <c r="AR1484" s="134" t="s">
        <v>133</v>
      </c>
      <c r="AT1484" s="134" t="s">
        <v>128</v>
      </c>
      <c r="AU1484" s="134" t="s">
        <v>84</v>
      </c>
      <c r="AY1484" s="13" t="s">
        <v>125</v>
      </c>
      <c r="BE1484" s="135">
        <f>IF(N1484="základní",J1484,0)</f>
        <v>10850</v>
      </c>
      <c r="BF1484" s="135">
        <f>IF(N1484="snížená",J1484,0)</f>
        <v>0</v>
      </c>
      <c r="BG1484" s="135">
        <f>IF(N1484="zákl. přenesená",J1484,0)</f>
        <v>0</v>
      </c>
      <c r="BH1484" s="135">
        <f>IF(N1484="sníž. přenesená",J1484,0)</f>
        <v>0</v>
      </c>
      <c r="BI1484" s="135">
        <f>IF(N1484="nulová",J1484,0)</f>
        <v>0</v>
      </c>
      <c r="BJ1484" s="13" t="s">
        <v>82</v>
      </c>
      <c r="BK1484" s="135">
        <f>ROUND(I1484*H1484,2)</f>
        <v>10850</v>
      </c>
      <c r="BL1484" s="13" t="s">
        <v>133</v>
      </c>
      <c r="BM1484" s="134" t="s">
        <v>2676</v>
      </c>
    </row>
    <row r="1485" spans="2:65" s="1" customFormat="1" ht="19.2">
      <c r="B1485" s="25"/>
      <c r="D1485" s="136" t="s">
        <v>134</v>
      </c>
      <c r="F1485" s="137" t="s">
        <v>2677</v>
      </c>
      <c r="L1485" s="25"/>
      <c r="M1485" s="138"/>
      <c r="T1485" s="49"/>
      <c r="AT1485" s="13" t="s">
        <v>134</v>
      </c>
      <c r="AU1485" s="13" t="s">
        <v>84</v>
      </c>
    </row>
    <row r="1486" spans="2:65" s="1" customFormat="1" ht="19.2">
      <c r="B1486" s="25"/>
      <c r="D1486" s="136" t="s">
        <v>136</v>
      </c>
      <c r="F1486" s="139" t="s">
        <v>2678</v>
      </c>
      <c r="L1486" s="25"/>
      <c r="M1486" s="138"/>
      <c r="T1486" s="49"/>
      <c r="AT1486" s="13" t="s">
        <v>136</v>
      </c>
      <c r="AU1486" s="13" t="s">
        <v>84</v>
      </c>
    </row>
    <row r="1487" spans="2:65" s="1" customFormat="1" ht="16.5" customHeight="1">
      <c r="B1487" s="25"/>
      <c r="C1487" s="124" t="s">
        <v>1453</v>
      </c>
      <c r="D1487" s="124" t="s">
        <v>128</v>
      </c>
      <c r="E1487" s="125" t="s">
        <v>2679</v>
      </c>
      <c r="F1487" s="126" t="s">
        <v>2680</v>
      </c>
      <c r="G1487" s="127" t="s">
        <v>146</v>
      </c>
      <c r="H1487" s="128">
        <v>50</v>
      </c>
      <c r="I1487" s="129">
        <v>217</v>
      </c>
      <c r="J1487" s="129">
        <f>ROUND(I1487*H1487,2)</f>
        <v>10850</v>
      </c>
      <c r="K1487" s="126" t="s">
        <v>132</v>
      </c>
      <c r="L1487" s="25"/>
      <c r="M1487" s="130" t="s">
        <v>1</v>
      </c>
      <c r="N1487" s="131" t="s">
        <v>39</v>
      </c>
      <c r="O1487" s="132">
        <v>0</v>
      </c>
      <c r="P1487" s="132">
        <f>O1487*H1487</f>
        <v>0</v>
      </c>
      <c r="Q1487" s="132">
        <v>0</v>
      </c>
      <c r="R1487" s="132">
        <f>Q1487*H1487</f>
        <v>0</v>
      </c>
      <c r="S1487" s="132">
        <v>0</v>
      </c>
      <c r="T1487" s="133">
        <f>S1487*H1487</f>
        <v>0</v>
      </c>
      <c r="AR1487" s="134" t="s">
        <v>133</v>
      </c>
      <c r="AT1487" s="134" t="s">
        <v>128</v>
      </c>
      <c r="AU1487" s="134" t="s">
        <v>84</v>
      </c>
      <c r="AY1487" s="13" t="s">
        <v>125</v>
      </c>
      <c r="BE1487" s="135">
        <f>IF(N1487="základní",J1487,0)</f>
        <v>10850</v>
      </c>
      <c r="BF1487" s="135">
        <f>IF(N1487="snížená",J1487,0)</f>
        <v>0</v>
      </c>
      <c r="BG1487" s="135">
        <f>IF(N1487="zákl. přenesená",J1487,0)</f>
        <v>0</v>
      </c>
      <c r="BH1487" s="135">
        <f>IF(N1487="sníž. přenesená",J1487,0)</f>
        <v>0</v>
      </c>
      <c r="BI1487" s="135">
        <f>IF(N1487="nulová",J1487,0)</f>
        <v>0</v>
      </c>
      <c r="BJ1487" s="13" t="s">
        <v>82</v>
      </c>
      <c r="BK1487" s="135">
        <f>ROUND(I1487*H1487,2)</f>
        <v>10850</v>
      </c>
      <c r="BL1487" s="13" t="s">
        <v>133</v>
      </c>
      <c r="BM1487" s="134" t="s">
        <v>2681</v>
      </c>
    </row>
    <row r="1488" spans="2:65" s="1" customFormat="1" ht="19.2">
      <c r="B1488" s="25"/>
      <c r="D1488" s="136" t="s">
        <v>134</v>
      </c>
      <c r="F1488" s="137" t="s">
        <v>2682</v>
      </c>
      <c r="L1488" s="25"/>
      <c r="M1488" s="138"/>
      <c r="T1488" s="49"/>
      <c r="AT1488" s="13" t="s">
        <v>134</v>
      </c>
      <c r="AU1488" s="13" t="s">
        <v>84</v>
      </c>
    </row>
    <row r="1489" spans="2:65" s="1" customFormat="1" ht="19.2">
      <c r="B1489" s="25"/>
      <c r="D1489" s="136" t="s">
        <v>136</v>
      </c>
      <c r="F1489" s="139" t="s">
        <v>2678</v>
      </c>
      <c r="L1489" s="25"/>
      <c r="M1489" s="138"/>
      <c r="T1489" s="49"/>
      <c r="AT1489" s="13" t="s">
        <v>136</v>
      </c>
      <c r="AU1489" s="13" t="s">
        <v>84</v>
      </c>
    </row>
    <row r="1490" spans="2:65" s="1" customFormat="1" ht="16.5" customHeight="1">
      <c r="B1490" s="25"/>
      <c r="C1490" s="124" t="s">
        <v>2683</v>
      </c>
      <c r="D1490" s="124" t="s">
        <v>128</v>
      </c>
      <c r="E1490" s="125" t="s">
        <v>2684</v>
      </c>
      <c r="F1490" s="126" t="s">
        <v>2685</v>
      </c>
      <c r="G1490" s="127" t="s">
        <v>146</v>
      </c>
      <c r="H1490" s="128">
        <v>50</v>
      </c>
      <c r="I1490" s="129">
        <v>601</v>
      </c>
      <c r="J1490" s="129">
        <f>ROUND(I1490*H1490,2)</f>
        <v>30050</v>
      </c>
      <c r="K1490" s="126" t="s">
        <v>132</v>
      </c>
      <c r="L1490" s="25"/>
      <c r="M1490" s="130" t="s">
        <v>1</v>
      </c>
      <c r="N1490" s="131" t="s">
        <v>39</v>
      </c>
      <c r="O1490" s="132">
        <v>0</v>
      </c>
      <c r="P1490" s="132">
        <f>O1490*H1490</f>
        <v>0</v>
      </c>
      <c r="Q1490" s="132">
        <v>0</v>
      </c>
      <c r="R1490" s="132">
        <f>Q1490*H1490</f>
        <v>0</v>
      </c>
      <c r="S1490" s="132">
        <v>0</v>
      </c>
      <c r="T1490" s="133">
        <f>S1490*H1490</f>
        <v>0</v>
      </c>
      <c r="AR1490" s="134" t="s">
        <v>133</v>
      </c>
      <c r="AT1490" s="134" t="s">
        <v>128</v>
      </c>
      <c r="AU1490" s="134" t="s">
        <v>84</v>
      </c>
      <c r="AY1490" s="13" t="s">
        <v>125</v>
      </c>
      <c r="BE1490" s="135">
        <f>IF(N1490="základní",J1490,0)</f>
        <v>30050</v>
      </c>
      <c r="BF1490" s="135">
        <f>IF(N1490="snížená",J1490,0)</f>
        <v>0</v>
      </c>
      <c r="BG1490" s="135">
        <f>IF(N1490="zákl. přenesená",J1490,0)</f>
        <v>0</v>
      </c>
      <c r="BH1490" s="135">
        <f>IF(N1490="sníž. přenesená",J1490,0)</f>
        <v>0</v>
      </c>
      <c r="BI1490" s="135">
        <f>IF(N1490="nulová",J1490,0)</f>
        <v>0</v>
      </c>
      <c r="BJ1490" s="13" t="s">
        <v>82</v>
      </c>
      <c r="BK1490" s="135">
        <f>ROUND(I1490*H1490,2)</f>
        <v>30050</v>
      </c>
      <c r="BL1490" s="13" t="s">
        <v>133</v>
      </c>
      <c r="BM1490" s="134" t="s">
        <v>2686</v>
      </c>
    </row>
    <row r="1491" spans="2:65" s="1" customFormat="1" ht="28.8">
      <c r="B1491" s="25"/>
      <c r="D1491" s="136" t="s">
        <v>134</v>
      </c>
      <c r="F1491" s="137" t="s">
        <v>2687</v>
      </c>
      <c r="L1491" s="25"/>
      <c r="M1491" s="138"/>
      <c r="T1491" s="49"/>
      <c r="AT1491" s="13" t="s">
        <v>134</v>
      </c>
      <c r="AU1491" s="13" t="s">
        <v>84</v>
      </c>
    </row>
    <row r="1492" spans="2:65" s="1" customFormat="1" ht="19.2">
      <c r="B1492" s="25"/>
      <c r="D1492" s="136" t="s">
        <v>136</v>
      </c>
      <c r="F1492" s="139" t="s">
        <v>2688</v>
      </c>
      <c r="L1492" s="25"/>
      <c r="M1492" s="138"/>
      <c r="T1492" s="49"/>
      <c r="AT1492" s="13" t="s">
        <v>136</v>
      </c>
      <c r="AU1492" s="13" t="s">
        <v>84</v>
      </c>
    </row>
    <row r="1493" spans="2:65" s="1" customFormat="1" ht="16.5" customHeight="1">
      <c r="B1493" s="25"/>
      <c r="C1493" s="124" t="s">
        <v>1458</v>
      </c>
      <c r="D1493" s="124" t="s">
        <v>128</v>
      </c>
      <c r="E1493" s="125" t="s">
        <v>2689</v>
      </c>
      <c r="F1493" s="126" t="s">
        <v>2690</v>
      </c>
      <c r="G1493" s="127" t="s">
        <v>146</v>
      </c>
      <c r="H1493" s="128">
        <v>100</v>
      </c>
      <c r="I1493" s="129">
        <v>601</v>
      </c>
      <c r="J1493" s="129">
        <f>ROUND(I1493*H1493,2)</f>
        <v>60100</v>
      </c>
      <c r="K1493" s="126" t="s">
        <v>132</v>
      </c>
      <c r="L1493" s="25"/>
      <c r="M1493" s="130" t="s">
        <v>1</v>
      </c>
      <c r="N1493" s="131" t="s">
        <v>39</v>
      </c>
      <c r="O1493" s="132">
        <v>0</v>
      </c>
      <c r="P1493" s="132">
        <f>O1493*H1493</f>
        <v>0</v>
      </c>
      <c r="Q1493" s="132">
        <v>0</v>
      </c>
      <c r="R1493" s="132">
        <f>Q1493*H1493</f>
        <v>0</v>
      </c>
      <c r="S1493" s="132">
        <v>0</v>
      </c>
      <c r="T1493" s="133">
        <f>S1493*H1493</f>
        <v>0</v>
      </c>
      <c r="AR1493" s="134" t="s">
        <v>133</v>
      </c>
      <c r="AT1493" s="134" t="s">
        <v>128</v>
      </c>
      <c r="AU1493" s="134" t="s">
        <v>84</v>
      </c>
      <c r="AY1493" s="13" t="s">
        <v>125</v>
      </c>
      <c r="BE1493" s="135">
        <f>IF(N1493="základní",J1493,0)</f>
        <v>60100</v>
      </c>
      <c r="BF1493" s="135">
        <f>IF(N1493="snížená",J1493,0)</f>
        <v>0</v>
      </c>
      <c r="BG1493" s="135">
        <f>IF(N1493="zákl. přenesená",J1493,0)</f>
        <v>0</v>
      </c>
      <c r="BH1493" s="135">
        <f>IF(N1493="sníž. přenesená",J1493,0)</f>
        <v>0</v>
      </c>
      <c r="BI1493" s="135">
        <f>IF(N1493="nulová",J1493,0)</f>
        <v>0</v>
      </c>
      <c r="BJ1493" s="13" t="s">
        <v>82</v>
      </c>
      <c r="BK1493" s="135">
        <f>ROUND(I1493*H1493,2)</f>
        <v>60100</v>
      </c>
      <c r="BL1493" s="13" t="s">
        <v>133</v>
      </c>
      <c r="BM1493" s="134" t="s">
        <v>2691</v>
      </c>
    </row>
    <row r="1494" spans="2:65" s="1" customFormat="1" ht="28.8">
      <c r="B1494" s="25"/>
      <c r="D1494" s="136" t="s">
        <v>134</v>
      </c>
      <c r="F1494" s="137" t="s">
        <v>2692</v>
      </c>
      <c r="L1494" s="25"/>
      <c r="M1494" s="138"/>
      <c r="T1494" s="49"/>
      <c r="AT1494" s="13" t="s">
        <v>134</v>
      </c>
      <c r="AU1494" s="13" t="s">
        <v>84</v>
      </c>
    </row>
    <row r="1495" spans="2:65" s="1" customFormat="1" ht="19.2">
      <c r="B1495" s="25"/>
      <c r="D1495" s="136" t="s">
        <v>136</v>
      </c>
      <c r="F1495" s="139" t="s">
        <v>2688</v>
      </c>
      <c r="L1495" s="25"/>
      <c r="M1495" s="138"/>
      <c r="T1495" s="49"/>
      <c r="AT1495" s="13" t="s">
        <v>136</v>
      </c>
      <c r="AU1495" s="13" t="s">
        <v>84</v>
      </c>
    </row>
    <row r="1496" spans="2:65" s="1" customFormat="1" ht="16.5" customHeight="1">
      <c r="B1496" s="25"/>
      <c r="C1496" s="124" t="s">
        <v>2693</v>
      </c>
      <c r="D1496" s="124" t="s">
        <v>128</v>
      </c>
      <c r="E1496" s="125" t="s">
        <v>2694</v>
      </c>
      <c r="F1496" s="126" t="s">
        <v>2695</v>
      </c>
      <c r="G1496" s="127" t="s">
        <v>146</v>
      </c>
      <c r="H1496" s="128">
        <v>20</v>
      </c>
      <c r="I1496" s="129">
        <v>286</v>
      </c>
      <c r="J1496" s="129">
        <f>ROUND(I1496*H1496,2)</f>
        <v>5720</v>
      </c>
      <c r="K1496" s="126" t="s">
        <v>132</v>
      </c>
      <c r="L1496" s="25"/>
      <c r="M1496" s="130" t="s">
        <v>1</v>
      </c>
      <c r="N1496" s="131" t="s">
        <v>39</v>
      </c>
      <c r="O1496" s="132">
        <v>0</v>
      </c>
      <c r="P1496" s="132">
        <f>O1496*H1496</f>
        <v>0</v>
      </c>
      <c r="Q1496" s="132">
        <v>0</v>
      </c>
      <c r="R1496" s="132">
        <f>Q1496*H1496</f>
        <v>0</v>
      </c>
      <c r="S1496" s="132">
        <v>0</v>
      </c>
      <c r="T1496" s="133">
        <f>S1496*H1496</f>
        <v>0</v>
      </c>
      <c r="AR1496" s="134" t="s">
        <v>133</v>
      </c>
      <c r="AT1496" s="134" t="s">
        <v>128</v>
      </c>
      <c r="AU1496" s="134" t="s">
        <v>84</v>
      </c>
      <c r="AY1496" s="13" t="s">
        <v>125</v>
      </c>
      <c r="BE1496" s="135">
        <f>IF(N1496="základní",J1496,0)</f>
        <v>5720</v>
      </c>
      <c r="BF1496" s="135">
        <f>IF(N1496="snížená",J1496,0)</f>
        <v>0</v>
      </c>
      <c r="BG1496" s="135">
        <f>IF(N1496="zákl. přenesená",J1496,0)</f>
        <v>0</v>
      </c>
      <c r="BH1496" s="135">
        <f>IF(N1496="sníž. přenesená",J1496,0)</f>
        <v>0</v>
      </c>
      <c r="BI1496" s="135">
        <f>IF(N1496="nulová",J1496,0)</f>
        <v>0</v>
      </c>
      <c r="BJ1496" s="13" t="s">
        <v>82</v>
      </c>
      <c r="BK1496" s="135">
        <f>ROUND(I1496*H1496,2)</f>
        <v>5720</v>
      </c>
      <c r="BL1496" s="13" t="s">
        <v>133</v>
      </c>
      <c r="BM1496" s="134" t="s">
        <v>2696</v>
      </c>
    </row>
    <row r="1497" spans="2:65" s="1" customFormat="1" ht="19.2">
      <c r="B1497" s="25"/>
      <c r="D1497" s="136" t="s">
        <v>134</v>
      </c>
      <c r="F1497" s="137" t="s">
        <v>2697</v>
      </c>
      <c r="L1497" s="25"/>
      <c r="M1497" s="138"/>
      <c r="T1497" s="49"/>
      <c r="AT1497" s="13" t="s">
        <v>134</v>
      </c>
      <c r="AU1497" s="13" t="s">
        <v>84</v>
      </c>
    </row>
    <row r="1498" spans="2:65" s="1" customFormat="1" ht="19.2">
      <c r="B1498" s="25"/>
      <c r="D1498" s="136" t="s">
        <v>136</v>
      </c>
      <c r="F1498" s="139" t="s">
        <v>2497</v>
      </c>
      <c r="L1498" s="25"/>
      <c r="M1498" s="138"/>
      <c r="T1498" s="49"/>
      <c r="AT1498" s="13" t="s">
        <v>136</v>
      </c>
      <c r="AU1498" s="13" t="s">
        <v>84</v>
      </c>
    </row>
    <row r="1499" spans="2:65" s="1" customFormat="1" ht="16.5" customHeight="1">
      <c r="B1499" s="25"/>
      <c r="C1499" s="124" t="s">
        <v>1463</v>
      </c>
      <c r="D1499" s="124" t="s">
        <v>128</v>
      </c>
      <c r="E1499" s="125" t="s">
        <v>2698</v>
      </c>
      <c r="F1499" s="126" t="s">
        <v>2699</v>
      </c>
      <c r="G1499" s="127" t="s">
        <v>146</v>
      </c>
      <c r="H1499" s="128">
        <v>20</v>
      </c>
      <c r="I1499" s="129">
        <v>482</v>
      </c>
      <c r="J1499" s="129">
        <f>ROUND(I1499*H1499,2)</f>
        <v>9640</v>
      </c>
      <c r="K1499" s="126" t="s">
        <v>132</v>
      </c>
      <c r="L1499" s="25"/>
      <c r="M1499" s="130" t="s">
        <v>1</v>
      </c>
      <c r="N1499" s="131" t="s">
        <v>39</v>
      </c>
      <c r="O1499" s="132">
        <v>0</v>
      </c>
      <c r="P1499" s="132">
        <f>O1499*H1499</f>
        <v>0</v>
      </c>
      <c r="Q1499" s="132">
        <v>0</v>
      </c>
      <c r="R1499" s="132">
        <f>Q1499*H1499</f>
        <v>0</v>
      </c>
      <c r="S1499" s="132">
        <v>0</v>
      </c>
      <c r="T1499" s="133">
        <f>S1499*H1499</f>
        <v>0</v>
      </c>
      <c r="AR1499" s="134" t="s">
        <v>133</v>
      </c>
      <c r="AT1499" s="134" t="s">
        <v>128</v>
      </c>
      <c r="AU1499" s="134" t="s">
        <v>84</v>
      </c>
      <c r="AY1499" s="13" t="s">
        <v>125</v>
      </c>
      <c r="BE1499" s="135">
        <f>IF(N1499="základní",J1499,0)</f>
        <v>9640</v>
      </c>
      <c r="BF1499" s="135">
        <f>IF(N1499="snížená",J1499,0)</f>
        <v>0</v>
      </c>
      <c r="BG1499" s="135">
        <f>IF(N1499="zákl. přenesená",J1499,0)</f>
        <v>0</v>
      </c>
      <c r="BH1499" s="135">
        <f>IF(N1499="sníž. přenesená",J1499,0)</f>
        <v>0</v>
      </c>
      <c r="BI1499" s="135">
        <f>IF(N1499="nulová",J1499,0)</f>
        <v>0</v>
      </c>
      <c r="BJ1499" s="13" t="s">
        <v>82</v>
      </c>
      <c r="BK1499" s="135">
        <f>ROUND(I1499*H1499,2)</f>
        <v>9640</v>
      </c>
      <c r="BL1499" s="13" t="s">
        <v>133</v>
      </c>
      <c r="BM1499" s="134" t="s">
        <v>2700</v>
      </c>
    </row>
    <row r="1500" spans="2:65" s="1" customFormat="1" ht="19.2">
      <c r="B1500" s="25"/>
      <c r="D1500" s="136" t="s">
        <v>134</v>
      </c>
      <c r="F1500" s="137" t="s">
        <v>2701</v>
      </c>
      <c r="L1500" s="25"/>
      <c r="M1500" s="138"/>
      <c r="T1500" s="49"/>
      <c r="AT1500" s="13" t="s">
        <v>134</v>
      </c>
      <c r="AU1500" s="13" t="s">
        <v>84</v>
      </c>
    </row>
    <row r="1501" spans="2:65" s="1" customFormat="1" ht="19.2">
      <c r="B1501" s="25"/>
      <c r="D1501" s="136" t="s">
        <v>136</v>
      </c>
      <c r="F1501" s="139" t="s">
        <v>2497</v>
      </c>
      <c r="L1501" s="25"/>
      <c r="M1501" s="138"/>
      <c r="T1501" s="49"/>
      <c r="AT1501" s="13" t="s">
        <v>136</v>
      </c>
      <c r="AU1501" s="13" t="s">
        <v>84</v>
      </c>
    </row>
    <row r="1502" spans="2:65" s="1" customFormat="1" ht="16.5" customHeight="1">
      <c r="B1502" s="25"/>
      <c r="C1502" s="124" t="s">
        <v>2702</v>
      </c>
      <c r="D1502" s="124" t="s">
        <v>128</v>
      </c>
      <c r="E1502" s="125" t="s">
        <v>2703</v>
      </c>
      <c r="F1502" s="126" t="s">
        <v>2704</v>
      </c>
      <c r="G1502" s="127" t="s">
        <v>146</v>
      </c>
      <c r="H1502" s="128">
        <v>10</v>
      </c>
      <c r="I1502" s="129">
        <v>286</v>
      </c>
      <c r="J1502" s="129">
        <f>ROUND(I1502*H1502,2)</f>
        <v>2860</v>
      </c>
      <c r="K1502" s="126" t="s">
        <v>132</v>
      </c>
      <c r="L1502" s="25"/>
      <c r="M1502" s="130" t="s">
        <v>1</v>
      </c>
      <c r="N1502" s="131" t="s">
        <v>39</v>
      </c>
      <c r="O1502" s="132">
        <v>0</v>
      </c>
      <c r="P1502" s="132">
        <f>O1502*H1502</f>
        <v>0</v>
      </c>
      <c r="Q1502" s="132">
        <v>0</v>
      </c>
      <c r="R1502" s="132">
        <f>Q1502*H1502</f>
        <v>0</v>
      </c>
      <c r="S1502" s="132">
        <v>0</v>
      </c>
      <c r="T1502" s="133">
        <f>S1502*H1502</f>
        <v>0</v>
      </c>
      <c r="AR1502" s="134" t="s">
        <v>133</v>
      </c>
      <c r="AT1502" s="134" t="s">
        <v>128</v>
      </c>
      <c r="AU1502" s="134" t="s">
        <v>84</v>
      </c>
      <c r="AY1502" s="13" t="s">
        <v>125</v>
      </c>
      <c r="BE1502" s="135">
        <f>IF(N1502="základní",J1502,0)</f>
        <v>2860</v>
      </c>
      <c r="BF1502" s="135">
        <f>IF(N1502="snížená",J1502,0)</f>
        <v>0</v>
      </c>
      <c r="BG1502" s="135">
        <f>IF(N1502="zákl. přenesená",J1502,0)</f>
        <v>0</v>
      </c>
      <c r="BH1502" s="135">
        <f>IF(N1502="sníž. přenesená",J1502,0)</f>
        <v>0</v>
      </c>
      <c r="BI1502" s="135">
        <f>IF(N1502="nulová",J1502,0)</f>
        <v>0</v>
      </c>
      <c r="BJ1502" s="13" t="s">
        <v>82</v>
      </c>
      <c r="BK1502" s="135">
        <f>ROUND(I1502*H1502,2)</f>
        <v>2860</v>
      </c>
      <c r="BL1502" s="13" t="s">
        <v>133</v>
      </c>
      <c r="BM1502" s="134" t="s">
        <v>2705</v>
      </c>
    </row>
    <row r="1503" spans="2:65" s="1" customFormat="1" ht="19.2">
      <c r="B1503" s="25"/>
      <c r="D1503" s="136" t="s">
        <v>134</v>
      </c>
      <c r="F1503" s="137" t="s">
        <v>2706</v>
      </c>
      <c r="L1503" s="25"/>
      <c r="M1503" s="138"/>
      <c r="T1503" s="49"/>
      <c r="AT1503" s="13" t="s">
        <v>134</v>
      </c>
      <c r="AU1503" s="13" t="s">
        <v>84</v>
      </c>
    </row>
    <row r="1504" spans="2:65" s="1" customFormat="1" ht="19.2">
      <c r="B1504" s="25"/>
      <c r="D1504" s="136" t="s">
        <v>136</v>
      </c>
      <c r="F1504" s="139" t="s">
        <v>2707</v>
      </c>
      <c r="L1504" s="25"/>
      <c r="M1504" s="138"/>
      <c r="T1504" s="49"/>
      <c r="AT1504" s="13" t="s">
        <v>136</v>
      </c>
      <c r="AU1504" s="13" t="s">
        <v>84</v>
      </c>
    </row>
    <row r="1505" spans="2:65" s="1" customFormat="1" ht="16.5" customHeight="1">
      <c r="B1505" s="25"/>
      <c r="C1505" s="124" t="s">
        <v>1467</v>
      </c>
      <c r="D1505" s="124" t="s">
        <v>128</v>
      </c>
      <c r="E1505" s="125" t="s">
        <v>2708</v>
      </c>
      <c r="F1505" s="126" t="s">
        <v>2709</v>
      </c>
      <c r="G1505" s="127" t="s">
        <v>146</v>
      </c>
      <c r="H1505" s="128">
        <v>10</v>
      </c>
      <c r="I1505" s="129">
        <v>426</v>
      </c>
      <c r="J1505" s="129">
        <f>ROUND(I1505*H1505,2)</f>
        <v>4260</v>
      </c>
      <c r="K1505" s="126" t="s">
        <v>132</v>
      </c>
      <c r="L1505" s="25"/>
      <c r="M1505" s="130" t="s">
        <v>1</v>
      </c>
      <c r="N1505" s="131" t="s">
        <v>39</v>
      </c>
      <c r="O1505" s="132">
        <v>0</v>
      </c>
      <c r="P1505" s="132">
        <f>O1505*H1505</f>
        <v>0</v>
      </c>
      <c r="Q1505" s="132">
        <v>0</v>
      </c>
      <c r="R1505" s="132">
        <f>Q1505*H1505</f>
        <v>0</v>
      </c>
      <c r="S1505" s="132">
        <v>0</v>
      </c>
      <c r="T1505" s="133">
        <f>S1505*H1505</f>
        <v>0</v>
      </c>
      <c r="AR1505" s="134" t="s">
        <v>133</v>
      </c>
      <c r="AT1505" s="134" t="s">
        <v>128</v>
      </c>
      <c r="AU1505" s="134" t="s">
        <v>84</v>
      </c>
      <c r="AY1505" s="13" t="s">
        <v>125</v>
      </c>
      <c r="BE1505" s="135">
        <f>IF(N1505="základní",J1505,0)</f>
        <v>4260</v>
      </c>
      <c r="BF1505" s="135">
        <f>IF(N1505="snížená",J1505,0)</f>
        <v>0</v>
      </c>
      <c r="BG1505" s="135">
        <f>IF(N1505="zákl. přenesená",J1505,0)</f>
        <v>0</v>
      </c>
      <c r="BH1505" s="135">
        <f>IF(N1505="sníž. přenesená",J1505,0)</f>
        <v>0</v>
      </c>
      <c r="BI1505" s="135">
        <f>IF(N1505="nulová",J1505,0)</f>
        <v>0</v>
      </c>
      <c r="BJ1505" s="13" t="s">
        <v>82</v>
      </c>
      <c r="BK1505" s="135">
        <f>ROUND(I1505*H1505,2)</f>
        <v>4260</v>
      </c>
      <c r="BL1505" s="13" t="s">
        <v>133</v>
      </c>
      <c r="BM1505" s="134" t="s">
        <v>2710</v>
      </c>
    </row>
    <row r="1506" spans="2:65" s="1" customFormat="1" ht="19.2">
      <c r="B1506" s="25"/>
      <c r="D1506" s="136" t="s">
        <v>134</v>
      </c>
      <c r="F1506" s="137" t="s">
        <v>2711</v>
      </c>
      <c r="L1506" s="25"/>
      <c r="M1506" s="138"/>
      <c r="T1506" s="49"/>
      <c r="AT1506" s="13" t="s">
        <v>134</v>
      </c>
      <c r="AU1506" s="13" t="s">
        <v>84</v>
      </c>
    </row>
    <row r="1507" spans="2:65" s="1" customFormat="1" ht="19.2">
      <c r="B1507" s="25"/>
      <c r="D1507" s="136" t="s">
        <v>136</v>
      </c>
      <c r="F1507" s="139" t="s">
        <v>2707</v>
      </c>
      <c r="L1507" s="25"/>
      <c r="M1507" s="138"/>
      <c r="T1507" s="49"/>
      <c r="AT1507" s="13" t="s">
        <v>136</v>
      </c>
      <c r="AU1507" s="13" t="s">
        <v>84</v>
      </c>
    </row>
    <row r="1508" spans="2:65" s="1" customFormat="1" ht="16.5" customHeight="1">
      <c r="B1508" s="25"/>
      <c r="C1508" s="124" t="s">
        <v>2712</v>
      </c>
      <c r="D1508" s="124" t="s">
        <v>128</v>
      </c>
      <c r="E1508" s="125" t="s">
        <v>2713</v>
      </c>
      <c r="F1508" s="126" t="s">
        <v>2714</v>
      </c>
      <c r="G1508" s="127" t="s">
        <v>431</v>
      </c>
      <c r="H1508" s="128">
        <v>100</v>
      </c>
      <c r="I1508" s="129">
        <v>140</v>
      </c>
      <c r="J1508" s="129">
        <f>ROUND(I1508*H1508,2)</f>
        <v>14000</v>
      </c>
      <c r="K1508" s="126" t="s">
        <v>132</v>
      </c>
      <c r="L1508" s="25"/>
      <c r="M1508" s="130" t="s">
        <v>1</v>
      </c>
      <c r="N1508" s="131" t="s">
        <v>39</v>
      </c>
      <c r="O1508" s="132">
        <v>0</v>
      </c>
      <c r="P1508" s="132">
        <f>O1508*H1508</f>
        <v>0</v>
      </c>
      <c r="Q1508" s="132">
        <v>0</v>
      </c>
      <c r="R1508" s="132">
        <f>Q1508*H1508</f>
        <v>0</v>
      </c>
      <c r="S1508" s="132">
        <v>0</v>
      </c>
      <c r="T1508" s="133">
        <f>S1508*H1508</f>
        <v>0</v>
      </c>
      <c r="AR1508" s="134" t="s">
        <v>133</v>
      </c>
      <c r="AT1508" s="134" t="s">
        <v>128</v>
      </c>
      <c r="AU1508" s="134" t="s">
        <v>84</v>
      </c>
      <c r="AY1508" s="13" t="s">
        <v>125</v>
      </c>
      <c r="BE1508" s="135">
        <f>IF(N1508="základní",J1508,0)</f>
        <v>14000</v>
      </c>
      <c r="BF1508" s="135">
        <f>IF(N1508="snížená",J1508,0)</f>
        <v>0</v>
      </c>
      <c r="BG1508" s="135">
        <f>IF(N1508="zákl. přenesená",J1508,0)</f>
        <v>0</v>
      </c>
      <c r="BH1508" s="135">
        <f>IF(N1508="sníž. přenesená",J1508,0)</f>
        <v>0</v>
      </c>
      <c r="BI1508" s="135">
        <f>IF(N1508="nulová",J1508,0)</f>
        <v>0</v>
      </c>
      <c r="BJ1508" s="13" t="s">
        <v>82</v>
      </c>
      <c r="BK1508" s="135">
        <f>ROUND(I1508*H1508,2)</f>
        <v>14000</v>
      </c>
      <c r="BL1508" s="13" t="s">
        <v>133</v>
      </c>
      <c r="BM1508" s="134" t="s">
        <v>2715</v>
      </c>
    </row>
    <row r="1509" spans="2:65" s="1" customFormat="1" ht="19.2">
      <c r="B1509" s="25"/>
      <c r="D1509" s="136" t="s">
        <v>134</v>
      </c>
      <c r="F1509" s="137" t="s">
        <v>2716</v>
      </c>
      <c r="L1509" s="25"/>
      <c r="M1509" s="138"/>
      <c r="T1509" s="49"/>
      <c r="AT1509" s="13" t="s">
        <v>134</v>
      </c>
      <c r="AU1509" s="13" t="s">
        <v>84</v>
      </c>
    </row>
    <row r="1510" spans="2:65" s="1" customFormat="1" ht="16.5" customHeight="1">
      <c r="B1510" s="25"/>
      <c r="C1510" s="124" t="s">
        <v>1476</v>
      </c>
      <c r="D1510" s="124" t="s">
        <v>128</v>
      </c>
      <c r="E1510" s="125" t="s">
        <v>2717</v>
      </c>
      <c r="F1510" s="126" t="s">
        <v>2718</v>
      </c>
      <c r="G1510" s="127" t="s">
        <v>431</v>
      </c>
      <c r="H1510" s="128">
        <v>50</v>
      </c>
      <c r="I1510" s="129">
        <v>251</v>
      </c>
      <c r="J1510" s="129">
        <f>ROUND(I1510*H1510,2)</f>
        <v>12550</v>
      </c>
      <c r="K1510" s="126" t="s">
        <v>132</v>
      </c>
      <c r="L1510" s="25"/>
      <c r="M1510" s="130" t="s">
        <v>1</v>
      </c>
      <c r="N1510" s="131" t="s">
        <v>39</v>
      </c>
      <c r="O1510" s="132">
        <v>0</v>
      </c>
      <c r="P1510" s="132">
        <f>O1510*H1510</f>
        <v>0</v>
      </c>
      <c r="Q1510" s="132">
        <v>0</v>
      </c>
      <c r="R1510" s="132">
        <f>Q1510*H1510</f>
        <v>0</v>
      </c>
      <c r="S1510" s="132">
        <v>0</v>
      </c>
      <c r="T1510" s="133">
        <f>S1510*H1510</f>
        <v>0</v>
      </c>
      <c r="AR1510" s="134" t="s">
        <v>133</v>
      </c>
      <c r="AT1510" s="134" t="s">
        <v>128</v>
      </c>
      <c r="AU1510" s="134" t="s">
        <v>84</v>
      </c>
      <c r="AY1510" s="13" t="s">
        <v>125</v>
      </c>
      <c r="BE1510" s="135">
        <f>IF(N1510="základní",J1510,0)</f>
        <v>12550</v>
      </c>
      <c r="BF1510" s="135">
        <f>IF(N1510="snížená",J1510,0)</f>
        <v>0</v>
      </c>
      <c r="BG1510" s="135">
        <f>IF(N1510="zákl. přenesená",J1510,0)</f>
        <v>0</v>
      </c>
      <c r="BH1510" s="135">
        <f>IF(N1510="sníž. přenesená",J1510,0)</f>
        <v>0</v>
      </c>
      <c r="BI1510" s="135">
        <f>IF(N1510="nulová",J1510,0)</f>
        <v>0</v>
      </c>
      <c r="BJ1510" s="13" t="s">
        <v>82</v>
      </c>
      <c r="BK1510" s="135">
        <f>ROUND(I1510*H1510,2)</f>
        <v>12550</v>
      </c>
      <c r="BL1510" s="13" t="s">
        <v>133</v>
      </c>
      <c r="BM1510" s="134" t="s">
        <v>2719</v>
      </c>
    </row>
    <row r="1511" spans="2:65" s="1" customFormat="1" ht="38.4">
      <c r="B1511" s="25"/>
      <c r="D1511" s="136" t="s">
        <v>134</v>
      </c>
      <c r="F1511" s="137" t="s">
        <v>2720</v>
      </c>
      <c r="L1511" s="25"/>
      <c r="M1511" s="138"/>
      <c r="T1511" s="49"/>
      <c r="AT1511" s="13" t="s">
        <v>134</v>
      </c>
      <c r="AU1511" s="13" t="s">
        <v>84</v>
      </c>
    </row>
    <row r="1512" spans="2:65" s="1" customFormat="1" ht="16.5" customHeight="1">
      <c r="B1512" s="25"/>
      <c r="C1512" s="124" t="s">
        <v>2721</v>
      </c>
      <c r="D1512" s="124" t="s">
        <v>128</v>
      </c>
      <c r="E1512" s="125" t="s">
        <v>2722</v>
      </c>
      <c r="F1512" s="126" t="s">
        <v>2723</v>
      </c>
      <c r="G1512" s="127" t="s">
        <v>431</v>
      </c>
      <c r="H1512" s="128">
        <v>50</v>
      </c>
      <c r="I1512" s="129">
        <v>244</v>
      </c>
      <c r="J1512" s="129">
        <f>ROUND(I1512*H1512,2)</f>
        <v>12200</v>
      </c>
      <c r="K1512" s="126" t="s">
        <v>132</v>
      </c>
      <c r="L1512" s="25"/>
      <c r="M1512" s="130" t="s">
        <v>1</v>
      </c>
      <c r="N1512" s="131" t="s">
        <v>39</v>
      </c>
      <c r="O1512" s="132">
        <v>0</v>
      </c>
      <c r="P1512" s="132">
        <f>O1512*H1512</f>
        <v>0</v>
      </c>
      <c r="Q1512" s="132">
        <v>0</v>
      </c>
      <c r="R1512" s="132">
        <f>Q1512*H1512</f>
        <v>0</v>
      </c>
      <c r="S1512" s="132">
        <v>0</v>
      </c>
      <c r="T1512" s="133">
        <f>S1512*H1512</f>
        <v>0</v>
      </c>
      <c r="AR1512" s="134" t="s">
        <v>133</v>
      </c>
      <c r="AT1512" s="134" t="s">
        <v>128</v>
      </c>
      <c r="AU1512" s="134" t="s">
        <v>84</v>
      </c>
      <c r="AY1512" s="13" t="s">
        <v>125</v>
      </c>
      <c r="BE1512" s="135">
        <f>IF(N1512="základní",J1512,0)</f>
        <v>12200</v>
      </c>
      <c r="BF1512" s="135">
        <f>IF(N1512="snížená",J1512,0)</f>
        <v>0</v>
      </c>
      <c r="BG1512" s="135">
        <f>IF(N1512="zákl. přenesená",J1512,0)</f>
        <v>0</v>
      </c>
      <c r="BH1512" s="135">
        <f>IF(N1512="sníž. přenesená",J1512,0)</f>
        <v>0</v>
      </c>
      <c r="BI1512" s="135">
        <f>IF(N1512="nulová",J1512,0)</f>
        <v>0</v>
      </c>
      <c r="BJ1512" s="13" t="s">
        <v>82</v>
      </c>
      <c r="BK1512" s="135">
        <f>ROUND(I1512*H1512,2)</f>
        <v>12200</v>
      </c>
      <c r="BL1512" s="13" t="s">
        <v>133</v>
      </c>
      <c r="BM1512" s="134" t="s">
        <v>2724</v>
      </c>
    </row>
    <row r="1513" spans="2:65" s="1" customFormat="1" ht="38.4">
      <c r="B1513" s="25"/>
      <c r="D1513" s="136" t="s">
        <v>134</v>
      </c>
      <c r="F1513" s="137" t="s">
        <v>2725</v>
      </c>
      <c r="L1513" s="25"/>
      <c r="M1513" s="138"/>
      <c r="T1513" s="49"/>
      <c r="AT1513" s="13" t="s">
        <v>134</v>
      </c>
      <c r="AU1513" s="13" t="s">
        <v>84</v>
      </c>
    </row>
    <row r="1514" spans="2:65" s="1" customFormat="1" ht="16.5" customHeight="1">
      <c r="B1514" s="25"/>
      <c r="C1514" s="124" t="s">
        <v>1481</v>
      </c>
      <c r="D1514" s="124" t="s">
        <v>128</v>
      </c>
      <c r="E1514" s="125" t="s">
        <v>2726</v>
      </c>
      <c r="F1514" s="126" t="s">
        <v>2727</v>
      </c>
      <c r="G1514" s="127" t="s">
        <v>146</v>
      </c>
      <c r="H1514" s="128">
        <v>100</v>
      </c>
      <c r="I1514" s="129">
        <v>782</v>
      </c>
      <c r="J1514" s="129">
        <f>ROUND(I1514*H1514,2)</f>
        <v>78200</v>
      </c>
      <c r="K1514" s="126" t="s">
        <v>132</v>
      </c>
      <c r="L1514" s="25"/>
      <c r="M1514" s="130" t="s">
        <v>1</v>
      </c>
      <c r="N1514" s="131" t="s">
        <v>39</v>
      </c>
      <c r="O1514" s="132">
        <v>0</v>
      </c>
      <c r="P1514" s="132">
        <f>O1514*H1514</f>
        <v>0</v>
      </c>
      <c r="Q1514" s="132">
        <v>0</v>
      </c>
      <c r="R1514" s="132">
        <f>Q1514*H1514</f>
        <v>0</v>
      </c>
      <c r="S1514" s="132">
        <v>0</v>
      </c>
      <c r="T1514" s="133">
        <f>S1514*H1514</f>
        <v>0</v>
      </c>
      <c r="AR1514" s="134" t="s">
        <v>133</v>
      </c>
      <c r="AT1514" s="134" t="s">
        <v>128</v>
      </c>
      <c r="AU1514" s="134" t="s">
        <v>84</v>
      </c>
      <c r="AY1514" s="13" t="s">
        <v>125</v>
      </c>
      <c r="BE1514" s="135">
        <f>IF(N1514="základní",J1514,0)</f>
        <v>78200</v>
      </c>
      <c r="BF1514" s="135">
        <f>IF(N1514="snížená",J1514,0)</f>
        <v>0</v>
      </c>
      <c r="BG1514" s="135">
        <f>IF(N1514="zákl. přenesená",J1514,0)</f>
        <v>0</v>
      </c>
      <c r="BH1514" s="135">
        <f>IF(N1514="sníž. přenesená",J1514,0)</f>
        <v>0</v>
      </c>
      <c r="BI1514" s="135">
        <f>IF(N1514="nulová",J1514,0)</f>
        <v>0</v>
      </c>
      <c r="BJ1514" s="13" t="s">
        <v>82</v>
      </c>
      <c r="BK1514" s="135">
        <f>ROUND(I1514*H1514,2)</f>
        <v>78200</v>
      </c>
      <c r="BL1514" s="13" t="s">
        <v>133</v>
      </c>
      <c r="BM1514" s="134" t="s">
        <v>2728</v>
      </c>
    </row>
    <row r="1515" spans="2:65" s="1" customFormat="1" ht="19.2">
      <c r="B1515" s="25"/>
      <c r="D1515" s="136" t="s">
        <v>134</v>
      </c>
      <c r="F1515" s="137" t="s">
        <v>2729</v>
      </c>
      <c r="L1515" s="25"/>
      <c r="M1515" s="138"/>
      <c r="T1515" s="49"/>
      <c r="AT1515" s="13" t="s">
        <v>134</v>
      </c>
      <c r="AU1515" s="13" t="s">
        <v>84</v>
      </c>
    </row>
    <row r="1516" spans="2:65" s="1" customFormat="1" ht="16.5" customHeight="1">
      <c r="B1516" s="25"/>
      <c r="C1516" s="124" t="s">
        <v>2730</v>
      </c>
      <c r="D1516" s="124" t="s">
        <v>128</v>
      </c>
      <c r="E1516" s="125" t="s">
        <v>2731</v>
      </c>
      <c r="F1516" s="126" t="s">
        <v>2732</v>
      </c>
      <c r="G1516" s="127" t="s">
        <v>146</v>
      </c>
      <c r="H1516" s="128">
        <v>100</v>
      </c>
      <c r="I1516" s="129">
        <v>859</v>
      </c>
      <c r="J1516" s="129">
        <f>ROUND(I1516*H1516,2)</f>
        <v>85900</v>
      </c>
      <c r="K1516" s="126" t="s">
        <v>132</v>
      </c>
      <c r="L1516" s="25"/>
      <c r="M1516" s="130" t="s">
        <v>1</v>
      </c>
      <c r="N1516" s="131" t="s">
        <v>39</v>
      </c>
      <c r="O1516" s="132">
        <v>0</v>
      </c>
      <c r="P1516" s="132">
        <f>O1516*H1516</f>
        <v>0</v>
      </c>
      <c r="Q1516" s="132">
        <v>0</v>
      </c>
      <c r="R1516" s="132">
        <f>Q1516*H1516</f>
        <v>0</v>
      </c>
      <c r="S1516" s="132">
        <v>0</v>
      </c>
      <c r="T1516" s="133">
        <f>S1516*H1516</f>
        <v>0</v>
      </c>
      <c r="AR1516" s="134" t="s">
        <v>133</v>
      </c>
      <c r="AT1516" s="134" t="s">
        <v>128</v>
      </c>
      <c r="AU1516" s="134" t="s">
        <v>84</v>
      </c>
      <c r="AY1516" s="13" t="s">
        <v>125</v>
      </c>
      <c r="BE1516" s="135">
        <f>IF(N1516="základní",J1516,0)</f>
        <v>85900</v>
      </c>
      <c r="BF1516" s="135">
        <f>IF(N1516="snížená",J1516,0)</f>
        <v>0</v>
      </c>
      <c r="BG1516" s="135">
        <f>IF(N1516="zákl. přenesená",J1516,0)</f>
        <v>0</v>
      </c>
      <c r="BH1516" s="135">
        <f>IF(N1516="sníž. přenesená",J1516,0)</f>
        <v>0</v>
      </c>
      <c r="BI1516" s="135">
        <f>IF(N1516="nulová",J1516,0)</f>
        <v>0</v>
      </c>
      <c r="BJ1516" s="13" t="s">
        <v>82</v>
      </c>
      <c r="BK1516" s="135">
        <f>ROUND(I1516*H1516,2)</f>
        <v>85900</v>
      </c>
      <c r="BL1516" s="13" t="s">
        <v>133</v>
      </c>
      <c r="BM1516" s="134" t="s">
        <v>2733</v>
      </c>
    </row>
    <row r="1517" spans="2:65" s="1" customFormat="1" ht="19.2">
      <c r="B1517" s="25"/>
      <c r="D1517" s="136" t="s">
        <v>134</v>
      </c>
      <c r="F1517" s="137" t="s">
        <v>2734</v>
      </c>
      <c r="L1517" s="25"/>
      <c r="M1517" s="138"/>
      <c r="T1517" s="49"/>
      <c r="AT1517" s="13" t="s">
        <v>134</v>
      </c>
      <c r="AU1517" s="13" t="s">
        <v>84</v>
      </c>
    </row>
    <row r="1518" spans="2:65" s="1" customFormat="1" ht="16.5" customHeight="1">
      <c r="B1518" s="25"/>
      <c r="C1518" s="124" t="s">
        <v>1515</v>
      </c>
      <c r="D1518" s="124" t="s">
        <v>128</v>
      </c>
      <c r="E1518" s="125" t="s">
        <v>2735</v>
      </c>
      <c r="F1518" s="126" t="s">
        <v>2736</v>
      </c>
      <c r="G1518" s="127" t="s">
        <v>146</v>
      </c>
      <c r="H1518" s="128">
        <v>50</v>
      </c>
      <c r="I1518" s="129">
        <v>90.8</v>
      </c>
      <c r="J1518" s="129">
        <f>ROUND(I1518*H1518,2)</f>
        <v>4540</v>
      </c>
      <c r="K1518" s="126" t="s">
        <v>132</v>
      </c>
      <c r="L1518" s="25"/>
      <c r="M1518" s="130" t="s">
        <v>1</v>
      </c>
      <c r="N1518" s="131" t="s">
        <v>39</v>
      </c>
      <c r="O1518" s="132">
        <v>0</v>
      </c>
      <c r="P1518" s="132">
        <f>O1518*H1518</f>
        <v>0</v>
      </c>
      <c r="Q1518" s="132">
        <v>0</v>
      </c>
      <c r="R1518" s="132">
        <f>Q1518*H1518</f>
        <v>0</v>
      </c>
      <c r="S1518" s="132">
        <v>0</v>
      </c>
      <c r="T1518" s="133">
        <f>S1518*H1518</f>
        <v>0</v>
      </c>
      <c r="AR1518" s="134" t="s">
        <v>133</v>
      </c>
      <c r="AT1518" s="134" t="s">
        <v>128</v>
      </c>
      <c r="AU1518" s="134" t="s">
        <v>84</v>
      </c>
      <c r="AY1518" s="13" t="s">
        <v>125</v>
      </c>
      <c r="BE1518" s="135">
        <f>IF(N1518="základní",J1518,0)</f>
        <v>4540</v>
      </c>
      <c r="BF1518" s="135">
        <f>IF(N1518="snížená",J1518,0)</f>
        <v>0</v>
      </c>
      <c r="BG1518" s="135">
        <f>IF(N1518="zákl. přenesená",J1518,0)</f>
        <v>0</v>
      </c>
      <c r="BH1518" s="135">
        <f>IF(N1518="sníž. přenesená",J1518,0)</f>
        <v>0</v>
      </c>
      <c r="BI1518" s="135">
        <f>IF(N1518="nulová",J1518,0)</f>
        <v>0</v>
      </c>
      <c r="BJ1518" s="13" t="s">
        <v>82</v>
      </c>
      <c r="BK1518" s="135">
        <f>ROUND(I1518*H1518,2)</f>
        <v>4540</v>
      </c>
      <c r="BL1518" s="13" t="s">
        <v>133</v>
      </c>
      <c r="BM1518" s="134" t="s">
        <v>2737</v>
      </c>
    </row>
    <row r="1519" spans="2:65" s="1" customFormat="1" ht="19.2">
      <c r="B1519" s="25"/>
      <c r="D1519" s="136" t="s">
        <v>134</v>
      </c>
      <c r="F1519" s="137" t="s">
        <v>2738</v>
      </c>
      <c r="L1519" s="25"/>
      <c r="M1519" s="138"/>
      <c r="T1519" s="49"/>
      <c r="AT1519" s="13" t="s">
        <v>134</v>
      </c>
      <c r="AU1519" s="13" t="s">
        <v>84</v>
      </c>
    </row>
    <row r="1520" spans="2:65" s="1" customFormat="1" ht="16.5" customHeight="1">
      <c r="B1520" s="25"/>
      <c r="C1520" s="124" t="s">
        <v>2739</v>
      </c>
      <c r="D1520" s="124" t="s">
        <v>128</v>
      </c>
      <c r="E1520" s="125" t="s">
        <v>2740</v>
      </c>
      <c r="F1520" s="126" t="s">
        <v>2741</v>
      </c>
      <c r="G1520" s="127" t="s">
        <v>146</v>
      </c>
      <c r="H1520" s="128">
        <v>50</v>
      </c>
      <c r="I1520" s="129">
        <v>296</v>
      </c>
      <c r="J1520" s="129">
        <f>ROUND(I1520*H1520,2)</f>
        <v>14800</v>
      </c>
      <c r="K1520" s="126" t="s">
        <v>132</v>
      </c>
      <c r="L1520" s="25"/>
      <c r="M1520" s="130" t="s">
        <v>1</v>
      </c>
      <c r="N1520" s="131" t="s">
        <v>39</v>
      </c>
      <c r="O1520" s="132">
        <v>0</v>
      </c>
      <c r="P1520" s="132">
        <f>O1520*H1520</f>
        <v>0</v>
      </c>
      <c r="Q1520" s="132">
        <v>0</v>
      </c>
      <c r="R1520" s="132">
        <f>Q1520*H1520</f>
        <v>0</v>
      </c>
      <c r="S1520" s="132">
        <v>0</v>
      </c>
      <c r="T1520" s="133">
        <f>S1520*H1520</f>
        <v>0</v>
      </c>
      <c r="AR1520" s="134" t="s">
        <v>133</v>
      </c>
      <c r="AT1520" s="134" t="s">
        <v>128</v>
      </c>
      <c r="AU1520" s="134" t="s">
        <v>84</v>
      </c>
      <c r="AY1520" s="13" t="s">
        <v>125</v>
      </c>
      <c r="BE1520" s="135">
        <f>IF(N1520="základní",J1520,0)</f>
        <v>14800</v>
      </c>
      <c r="BF1520" s="135">
        <f>IF(N1520="snížená",J1520,0)</f>
        <v>0</v>
      </c>
      <c r="BG1520" s="135">
        <f>IF(N1520="zákl. přenesená",J1520,0)</f>
        <v>0</v>
      </c>
      <c r="BH1520" s="135">
        <f>IF(N1520="sníž. přenesená",J1520,0)</f>
        <v>0</v>
      </c>
      <c r="BI1520" s="135">
        <f>IF(N1520="nulová",J1520,0)</f>
        <v>0</v>
      </c>
      <c r="BJ1520" s="13" t="s">
        <v>82</v>
      </c>
      <c r="BK1520" s="135">
        <f>ROUND(I1520*H1520,2)</f>
        <v>14800</v>
      </c>
      <c r="BL1520" s="13" t="s">
        <v>133</v>
      </c>
      <c r="BM1520" s="134" t="s">
        <v>2742</v>
      </c>
    </row>
    <row r="1521" spans="2:65" s="1" customFormat="1" ht="19.2">
      <c r="B1521" s="25"/>
      <c r="D1521" s="136" t="s">
        <v>134</v>
      </c>
      <c r="F1521" s="137" t="s">
        <v>2743</v>
      </c>
      <c r="L1521" s="25"/>
      <c r="M1521" s="138"/>
      <c r="T1521" s="49"/>
      <c r="AT1521" s="13" t="s">
        <v>134</v>
      </c>
      <c r="AU1521" s="13" t="s">
        <v>84</v>
      </c>
    </row>
    <row r="1522" spans="2:65" s="1" customFormat="1" ht="16.5" customHeight="1">
      <c r="B1522" s="25"/>
      <c r="C1522" s="124" t="s">
        <v>1520</v>
      </c>
      <c r="D1522" s="124" t="s">
        <v>128</v>
      </c>
      <c r="E1522" s="125" t="s">
        <v>2744</v>
      </c>
      <c r="F1522" s="126" t="s">
        <v>2745</v>
      </c>
      <c r="G1522" s="127" t="s">
        <v>146</v>
      </c>
      <c r="H1522" s="128">
        <v>100</v>
      </c>
      <c r="I1522" s="129">
        <v>1170</v>
      </c>
      <c r="J1522" s="129">
        <f>ROUND(I1522*H1522,2)</f>
        <v>117000</v>
      </c>
      <c r="K1522" s="126" t="s">
        <v>132</v>
      </c>
      <c r="L1522" s="25"/>
      <c r="M1522" s="130" t="s">
        <v>1</v>
      </c>
      <c r="N1522" s="131" t="s">
        <v>39</v>
      </c>
      <c r="O1522" s="132">
        <v>0</v>
      </c>
      <c r="P1522" s="132">
        <f>O1522*H1522</f>
        <v>0</v>
      </c>
      <c r="Q1522" s="132">
        <v>0</v>
      </c>
      <c r="R1522" s="132">
        <f>Q1522*H1522</f>
        <v>0</v>
      </c>
      <c r="S1522" s="132">
        <v>0</v>
      </c>
      <c r="T1522" s="133">
        <f>S1522*H1522</f>
        <v>0</v>
      </c>
      <c r="AR1522" s="134" t="s">
        <v>133</v>
      </c>
      <c r="AT1522" s="134" t="s">
        <v>128</v>
      </c>
      <c r="AU1522" s="134" t="s">
        <v>84</v>
      </c>
      <c r="AY1522" s="13" t="s">
        <v>125</v>
      </c>
      <c r="BE1522" s="135">
        <f>IF(N1522="základní",J1522,0)</f>
        <v>117000</v>
      </c>
      <c r="BF1522" s="135">
        <f>IF(N1522="snížená",J1522,0)</f>
        <v>0</v>
      </c>
      <c r="BG1522" s="135">
        <f>IF(N1522="zákl. přenesená",J1522,0)</f>
        <v>0</v>
      </c>
      <c r="BH1522" s="135">
        <f>IF(N1522="sníž. přenesená",J1522,0)</f>
        <v>0</v>
      </c>
      <c r="BI1522" s="135">
        <f>IF(N1522="nulová",J1522,0)</f>
        <v>0</v>
      </c>
      <c r="BJ1522" s="13" t="s">
        <v>82</v>
      </c>
      <c r="BK1522" s="135">
        <f>ROUND(I1522*H1522,2)</f>
        <v>117000</v>
      </c>
      <c r="BL1522" s="13" t="s">
        <v>133</v>
      </c>
      <c r="BM1522" s="134" t="s">
        <v>2746</v>
      </c>
    </row>
    <row r="1523" spans="2:65" s="1" customFormat="1" ht="19.2">
      <c r="B1523" s="25"/>
      <c r="D1523" s="136" t="s">
        <v>134</v>
      </c>
      <c r="F1523" s="137" t="s">
        <v>2747</v>
      </c>
      <c r="L1523" s="25"/>
      <c r="M1523" s="138"/>
      <c r="T1523" s="49"/>
      <c r="AT1523" s="13" t="s">
        <v>134</v>
      </c>
      <c r="AU1523" s="13" t="s">
        <v>84</v>
      </c>
    </row>
    <row r="1524" spans="2:65" s="1" customFormat="1" ht="16.5" customHeight="1">
      <c r="B1524" s="25"/>
      <c r="C1524" s="124" t="s">
        <v>2748</v>
      </c>
      <c r="D1524" s="124" t="s">
        <v>128</v>
      </c>
      <c r="E1524" s="125" t="s">
        <v>2749</v>
      </c>
      <c r="F1524" s="126" t="s">
        <v>2750</v>
      </c>
      <c r="G1524" s="127" t="s">
        <v>146</v>
      </c>
      <c r="H1524" s="128">
        <v>50</v>
      </c>
      <c r="I1524" s="129">
        <v>1290</v>
      </c>
      <c r="J1524" s="129">
        <f>ROUND(I1524*H1524,2)</f>
        <v>64500</v>
      </c>
      <c r="K1524" s="126" t="s">
        <v>132</v>
      </c>
      <c r="L1524" s="25"/>
      <c r="M1524" s="130" t="s">
        <v>1</v>
      </c>
      <c r="N1524" s="131" t="s">
        <v>39</v>
      </c>
      <c r="O1524" s="132">
        <v>0</v>
      </c>
      <c r="P1524" s="132">
        <f>O1524*H1524</f>
        <v>0</v>
      </c>
      <c r="Q1524" s="132">
        <v>0</v>
      </c>
      <c r="R1524" s="132">
        <f>Q1524*H1524</f>
        <v>0</v>
      </c>
      <c r="S1524" s="132">
        <v>0</v>
      </c>
      <c r="T1524" s="133">
        <f>S1524*H1524</f>
        <v>0</v>
      </c>
      <c r="AR1524" s="134" t="s">
        <v>133</v>
      </c>
      <c r="AT1524" s="134" t="s">
        <v>128</v>
      </c>
      <c r="AU1524" s="134" t="s">
        <v>84</v>
      </c>
      <c r="AY1524" s="13" t="s">
        <v>125</v>
      </c>
      <c r="BE1524" s="135">
        <f>IF(N1524="základní",J1524,0)</f>
        <v>64500</v>
      </c>
      <c r="BF1524" s="135">
        <f>IF(N1524="snížená",J1524,0)</f>
        <v>0</v>
      </c>
      <c r="BG1524" s="135">
        <f>IF(N1524="zákl. přenesená",J1524,0)</f>
        <v>0</v>
      </c>
      <c r="BH1524" s="135">
        <f>IF(N1524="sníž. přenesená",J1524,0)</f>
        <v>0</v>
      </c>
      <c r="BI1524" s="135">
        <f>IF(N1524="nulová",J1524,0)</f>
        <v>0</v>
      </c>
      <c r="BJ1524" s="13" t="s">
        <v>82</v>
      </c>
      <c r="BK1524" s="135">
        <f>ROUND(I1524*H1524,2)</f>
        <v>64500</v>
      </c>
      <c r="BL1524" s="13" t="s">
        <v>133</v>
      </c>
      <c r="BM1524" s="134" t="s">
        <v>2751</v>
      </c>
    </row>
    <row r="1525" spans="2:65" s="1" customFormat="1" ht="19.2">
      <c r="B1525" s="25"/>
      <c r="D1525" s="136" t="s">
        <v>134</v>
      </c>
      <c r="F1525" s="137" t="s">
        <v>2752</v>
      </c>
      <c r="L1525" s="25"/>
      <c r="M1525" s="138"/>
      <c r="T1525" s="49"/>
      <c r="AT1525" s="13" t="s">
        <v>134</v>
      </c>
      <c r="AU1525" s="13" t="s">
        <v>84</v>
      </c>
    </row>
    <row r="1526" spans="2:65" s="1" customFormat="1" ht="16.5" customHeight="1">
      <c r="B1526" s="25"/>
      <c r="C1526" s="124" t="s">
        <v>1547</v>
      </c>
      <c r="D1526" s="124" t="s">
        <v>128</v>
      </c>
      <c r="E1526" s="125" t="s">
        <v>2753</v>
      </c>
      <c r="F1526" s="126" t="s">
        <v>2754</v>
      </c>
      <c r="G1526" s="127" t="s">
        <v>146</v>
      </c>
      <c r="H1526" s="128">
        <v>50</v>
      </c>
      <c r="I1526" s="129">
        <v>133</v>
      </c>
      <c r="J1526" s="129">
        <f>ROUND(I1526*H1526,2)</f>
        <v>6650</v>
      </c>
      <c r="K1526" s="126" t="s">
        <v>132</v>
      </c>
      <c r="L1526" s="25"/>
      <c r="M1526" s="130" t="s">
        <v>1</v>
      </c>
      <c r="N1526" s="131" t="s">
        <v>39</v>
      </c>
      <c r="O1526" s="132">
        <v>0</v>
      </c>
      <c r="P1526" s="132">
        <f>O1526*H1526</f>
        <v>0</v>
      </c>
      <c r="Q1526" s="132">
        <v>0</v>
      </c>
      <c r="R1526" s="132">
        <f>Q1526*H1526</f>
        <v>0</v>
      </c>
      <c r="S1526" s="132">
        <v>0</v>
      </c>
      <c r="T1526" s="133">
        <f>S1526*H1526</f>
        <v>0</v>
      </c>
      <c r="AR1526" s="134" t="s">
        <v>133</v>
      </c>
      <c r="AT1526" s="134" t="s">
        <v>128</v>
      </c>
      <c r="AU1526" s="134" t="s">
        <v>84</v>
      </c>
      <c r="AY1526" s="13" t="s">
        <v>125</v>
      </c>
      <c r="BE1526" s="135">
        <f>IF(N1526="základní",J1526,0)</f>
        <v>6650</v>
      </c>
      <c r="BF1526" s="135">
        <f>IF(N1526="snížená",J1526,0)</f>
        <v>0</v>
      </c>
      <c r="BG1526" s="135">
        <f>IF(N1526="zákl. přenesená",J1526,0)</f>
        <v>0</v>
      </c>
      <c r="BH1526" s="135">
        <f>IF(N1526="sníž. přenesená",J1526,0)</f>
        <v>0</v>
      </c>
      <c r="BI1526" s="135">
        <f>IF(N1526="nulová",J1526,0)</f>
        <v>0</v>
      </c>
      <c r="BJ1526" s="13" t="s">
        <v>82</v>
      </c>
      <c r="BK1526" s="135">
        <f>ROUND(I1526*H1526,2)</f>
        <v>6650</v>
      </c>
      <c r="BL1526" s="13" t="s">
        <v>133</v>
      </c>
      <c r="BM1526" s="134" t="s">
        <v>2755</v>
      </c>
    </row>
    <row r="1527" spans="2:65" s="1" customFormat="1" ht="19.2">
      <c r="B1527" s="25"/>
      <c r="D1527" s="136" t="s">
        <v>134</v>
      </c>
      <c r="F1527" s="137" t="s">
        <v>2756</v>
      </c>
      <c r="L1527" s="25"/>
      <c r="M1527" s="138"/>
      <c r="T1527" s="49"/>
      <c r="AT1527" s="13" t="s">
        <v>134</v>
      </c>
      <c r="AU1527" s="13" t="s">
        <v>84</v>
      </c>
    </row>
    <row r="1528" spans="2:65" s="1" customFormat="1" ht="16.5" customHeight="1">
      <c r="B1528" s="25"/>
      <c r="C1528" s="124" t="s">
        <v>2757</v>
      </c>
      <c r="D1528" s="124" t="s">
        <v>128</v>
      </c>
      <c r="E1528" s="125" t="s">
        <v>2758</v>
      </c>
      <c r="F1528" s="126" t="s">
        <v>2759</v>
      </c>
      <c r="G1528" s="127" t="s">
        <v>146</v>
      </c>
      <c r="H1528" s="128">
        <v>50</v>
      </c>
      <c r="I1528" s="129">
        <v>592</v>
      </c>
      <c r="J1528" s="129">
        <f>ROUND(I1528*H1528,2)</f>
        <v>29600</v>
      </c>
      <c r="K1528" s="126" t="s">
        <v>132</v>
      </c>
      <c r="L1528" s="25"/>
      <c r="M1528" s="130" t="s">
        <v>1</v>
      </c>
      <c r="N1528" s="131" t="s">
        <v>39</v>
      </c>
      <c r="O1528" s="132">
        <v>0</v>
      </c>
      <c r="P1528" s="132">
        <f>O1528*H1528</f>
        <v>0</v>
      </c>
      <c r="Q1528" s="132">
        <v>0</v>
      </c>
      <c r="R1528" s="132">
        <f>Q1528*H1528</f>
        <v>0</v>
      </c>
      <c r="S1528" s="132">
        <v>0</v>
      </c>
      <c r="T1528" s="133">
        <f>S1528*H1528</f>
        <v>0</v>
      </c>
      <c r="AR1528" s="134" t="s">
        <v>133</v>
      </c>
      <c r="AT1528" s="134" t="s">
        <v>128</v>
      </c>
      <c r="AU1528" s="134" t="s">
        <v>84</v>
      </c>
      <c r="AY1528" s="13" t="s">
        <v>125</v>
      </c>
      <c r="BE1528" s="135">
        <f>IF(N1528="základní",J1528,0)</f>
        <v>29600</v>
      </c>
      <c r="BF1528" s="135">
        <f>IF(N1528="snížená",J1528,0)</f>
        <v>0</v>
      </c>
      <c r="BG1528" s="135">
        <f>IF(N1528="zákl. přenesená",J1528,0)</f>
        <v>0</v>
      </c>
      <c r="BH1528" s="135">
        <f>IF(N1528="sníž. přenesená",J1528,0)</f>
        <v>0</v>
      </c>
      <c r="BI1528" s="135">
        <f>IF(N1528="nulová",J1528,0)</f>
        <v>0</v>
      </c>
      <c r="BJ1528" s="13" t="s">
        <v>82</v>
      </c>
      <c r="BK1528" s="135">
        <f>ROUND(I1528*H1528,2)</f>
        <v>29600</v>
      </c>
      <c r="BL1528" s="13" t="s">
        <v>133</v>
      </c>
      <c r="BM1528" s="134" t="s">
        <v>2760</v>
      </c>
    </row>
    <row r="1529" spans="2:65" s="1" customFormat="1" ht="19.2">
      <c r="B1529" s="25"/>
      <c r="D1529" s="136" t="s">
        <v>134</v>
      </c>
      <c r="F1529" s="137" t="s">
        <v>2761</v>
      </c>
      <c r="L1529" s="25"/>
      <c r="M1529" s="138"/>
      <c r="T1529" s="49"/>
      <c r="AT1529" s="13" t="s">
        <v>134</v>
      </c>
      <c r="AU1529" s="13" t="s">
        <v>84</v>
      </c>
    </row>
    <row r="1530" spans="2:65" s="1" customFormat="1" ht="21.75" customHeight="1">
      <c r="B1530" s="25"/>
      <c r="C1530" s="124" t="s">
        <v>1551</v>
      </c>
      <c r="D1530" s="124" t="s">
        <v>128</v>
      </c>
      <c r="E1530" s="125" t="s">
        <v>2762</v>
      </c>
      <c r="F1530" s="126" t="s">
        <v>2763</v>
      </c>
      <c r="G1530" s="127" t="s">
        <v>431</v>
      </c>
      <c r="H1530" s="128">
        <v>50</v>
      </c>
      <c r="I1530" s="129">
        <v>1140</v>
      </c>
      <c r="J1530" s="129">
        <f>ROUND(I1530*H1530,2)</f>
        <v>57000</v>
      </c>
      <c r="K1530" s="126" t="s">
        <v>132</v>
      </c>
      <c r="L1530" s="25"/>
      <c r="M1530" s="130" t="s">
        <v>1</v>
      </c>
      <c r="N1530" s="131" t="s">
        <v>39</v>
      </c>
      <c r="O1530" s="132">
        <v>0</v>
      </c>
      <c r="P1530" s="132">
        <f>O1530*H1530</f>
        <v>0</v>
      </c>
      <c r="Q1530" s="132">
        <v>0</v>
      </c>
      <c r="R1530" s="132">
        <f>Q1530*H1530</f>
        <v>0</v>
      </c>
      <c r="S1530" s="132">
        <v>0</v>
      </c>
      <c r="T1530" s="133">
        <f>S1530*H1530</f>
        <v>0</v>
      </c>
      <c r="AR1530" s="134" t="s">
        <v>133</v>
      </c>
      <c r="AT1530" s="134" t="s">
        <v>128</v>
      </c>
      <c r="AU1530" s="134" t="s">
        <v>84</v>
      </c>
      <c r="AY1530" s="13" t="s">
        <v>125</v>
      </c>
      <c r="BE1530" s="135">
        <f>IF(N1530="základní",J1530,0)</f>
        <v>57000</v>
      </c>
      <c r="BF1530" s="135">
        <f>IF(N1530="snížená",J1530,0)</f>
        <v>0</v>
      </c>
      <c r="BG1530" s="135">
        <f>IF(N1530="zákl. přenesená",J1530,0)</f>
        <v>0</v>
      </c>
      <c r="BH1530" s="135">
        <f>IF(N1530="sníž. přenesená",J1530,0)</f>
        <v>0</v>
      </c>
      <c r="BI1530" s="135">
        <f>IF(N1530="nulová",J1530,0)</f>
        <v>0</v>
      </c>
      <c r="BJ1530" s="13" t="s">
        <v>82</v>
      </c>
      <c r="BK1530" s="135">
        <f>ROUND(I1530*H1530,2)</f>
        <v>57000</v>
      </c>
      <c r="BL1530" s="13" t="s">
        <v>133</v>
      </c>
      <c r="BM1530" s="134" t="s">
        <v>2764</v>
      </c>
    </row>
    <row r="1531" spans="2:65" s="1" customFormat="1" ht="19.2">
      <c r="B1531" s="25"/>
      <c r="D1531" s="136" t="s">
        <v>134</v>
      </c>
      <c r="F1531" s="137" t="s">
        <v>2765</v>
      </c>
      <c r="L1531" s="25"/>
      <c r="M1531" s="138"/>
      <c r="T1531" s="49"/>
      <c r="AT1531" s="13" t="s">
        <v>134</v>
      </c>
      <c r="AU1531" s="13" t="s">
        <v>84</v>
      </c>
    </row>
    <row r="1532" spans="2:65" s="1" customFormat="1" ht="16.5" customHeight="1">
      <c r="B1532" s="25"/>
      <c r="C1532" s="124" t="s">
        <v>2766</v>
      </c>
      <c r="D1532" s="124" t="s">
        <v>128</v>
      </c>
      <c r="E1532" s="125" t="s">
        <v>2767</v>
      </c>
      <c r="F1532" s="126" t="s">
        <v>2768</v>
      </c>
      <c r="G1532" s="127" t="s">
        <v>431</v>
      </c>
      <c r="H1532" s="128">
        <v>50</v>
      </c>
      <c r="I1532" s="129">
        <v>719</v>
      </c>
      <c r="J1532" s="129">
        <f>ROUND(I1532*H1532,2)</f>
        <v>35950</v>
      </c>
      <c r="K1532" s="126" t="s">
        <v>132</v>
      </c>
      <c r="L1532" s="25"/>
      <c r="M1532" s="130" t="s">
        <v>1</v>
      </c>
      <c r="N1532" s="131" t="s">
        <v>39</v>
      </c>
      <c r="O1532" s="132">
        <v>0</v>
      </c>
      <c r="P1532" s="132">
        <f>O1532*H1532</f>
        <v>0</v>
      </c>
      <c r="Q1532" s="132">
        <v>0</v>
      </c>
      <c r="R1532" s="132">
        <f>Q1532*H1532</f>
        <v>0</v>
      </c>
      <c r="S1532" s="132">
        <v>0</v>
      </c>
      <c r="T1532" s="133">
        <f>S1532*H1532</f>
        <v>0</v>
      </c>
      <c r="AR1532" s="134" t="s">
        <v>133</v>
      </c>
      <c r="AT1532" s="134" t="s">
        <v>128</v>
      </c>
      <c r="AU1532" s="134" t="s">
        <v>84</v>
      </c>
      <c r="AY1532" s="13" t="s">
        <v>125</v>
      </c>
      <c r="BE1532" s="135">
        <f>IF(N1532="základní",J1532,0)</f>
        <v>35950</v>
      </c>
      <c r="BF1532" s="135">
        <f>IF(N1532="snížená",J1532,0)</f>
        <v>0</v>
      </c>
      <c r="BG1532" s="135">
        <f>IF(N1532="zákl. přenesená",J1532,0)</f>
        <v>0</v>
      </c>
      <c r="BH1532" s="135">
        <f>IF(N1532="sníž. přenesená",J1532,0)</f>
        <v>0</v>
      </c>
      <c r="BI1532" s="135">
        <f>IF(N1532="nulová",J1532,0)</f>
        <v>0</v>
      </c>
      <c r="BJ1532" s="13" t="s">
        <v>82</v>
      </c>
      <c r="BK1532" s="135">
        <f>ROUND(I1532*H1532,2)</f>
        <v>35950</v>
      </c>
      <c r="BL1532" s="13" t="s">
        <v>133</v>
      </c>
      <c r="BM1532" s="134" t="s">
        <v>2769</v>
      </c>
    </row>
    <row r="1533" spans="2:65" s="1" customFormat="1" ht="19.2">
      <c r="B1533" s="25"/>
      <c r="D1533" s="136" t="s">
        <v>134</v>
      </c>
      <c r="F1533" s="137" t="s">
        <v>2770</v>
      </c>
      <c r="L1533" s="25"/>
      <c r="M1533" s="138"/>
      <c r="T1533" s="49"/>
      <c r="AT1533" s="13" t="s">
        <v>134</v>
      </c>
      <c r="AU1533" s="13" t="s">
        <v>84</v>
      </c>
    </row>
    <row r="1534" spans="2:65" s="1" customFormat="1" ht="21.75" customHeight="1">
      <c r="B1534" s="25"/>
      <c r="C1534" s="124" t="s">
        <v>1556</v>
      </c>
      <c r="D1534" s="124" t="s">
        <v>128</v>
      </c>
      <c r="E1534" s="125" t="s">
        <v>2771</v>
      </c>
      <c r="F1534" s="126" t="s">
        <v>2772</v>
      </c>
      <c r="G1534" s="127" t="s">
        <v>431</v>
      </c>
      <c r="H1534" s="128">
        <v>50</v>
      </c>
      <c r="I1534" s="129">
        <v>2650</v>
      </c>
      <c r="J1534" s="129">
        <f>ROUND(I1534*H1534,2)</f>
        <v>132500</v>
      </c>
      <c r="K1534" s="126" t="s">
        <v>132</v>
      </c>
      <c r="L1534" s="25"/>
      <c r="M1534" s="130" t="s">
        <v>1</v>
      </c>
      <c r="N1534" s="131" t="s">
        <v>39</v>
      </c>
      <c r="O1534" s="132">
        <v>0</v>
      </c>
      <c r="P1534" s="132">
        <f>O1534*H1534</f>
        <v>0</v>
      </c>
      <c r="Q1534" s="132">
        <v>0</v>
      </c>
      <c r="R1534" s="132">
        <f>Q1534*H1534</f>
        <v>0</v>
      </c>
      <c r="S1534" s="132">
        <v>0</v>
      </c>
      <c r="T1534" s="133">
        <f>S1534*H1534</f>
        <v>0</v>
      </c>
      <c r="AR1534" s="134" t="s">
        <v>133</v>
      </c>
      <c r="AT1534" s="134" t="s">
        <v>128</v>
      </c>
      <c r="AU1534" s="134" t="s">
        <v>84</v>
      </c>
      <c r="AY1534" s="13" t="s">
        <v>125</v>
      </c>
      <c r="BE1534" s="135">
        <f>IF(N1534="základní",J1534,0)</f>
        <v>132500</v>
      </c>
      <c r="BF1534" s="135">
        <f>IF(N1534="snížená",J1534,0)</f>
        <v>0</v>
      </c>
      <c r="BG1534" s="135">
        <f>IF(N1534="zákl. přenesená",J1534,0)</f>
        <v>0</v>
      </c>
      <c r="BH1534" s="135">
        <f>IF(N1534="sníž. přenesená",J1534,0)</f>
        <v>0</v>
      </c>
      <c r="BI1534" s="135">
        <f>IF(N1534="nulová",J1534,0)</f>
        <v>0</v>
      </c>
      <c r="BJ1534" s="13" t="s">
        <v>82</v>
      </c>
      <c r="BK1534" s="135">
        <f>ROUND(I1534*H1534,2)</f>
        <v>132500</v>
      </c>
      <c r="BL1534" s="13" t="s">
        <v>133</v>
      </c>
      <c r="BM1534" s="134" t="s">
        <v>2773</v>
      </c>
    </row>
    <row r="1535" spans="2:65" s="1" customFormat="1" ht="19.2">
      <c r="B1535" s="25"/>
      <c r="D1535" s="136" t="s">
        <v>134</v>
      </c>
      <c r="F1535" s="137" t="s">
        <v>2774</v>
      </c>
      <c r="L1535" s="25"/>
      <c r="M1535" s="138"/>
      <c r="T1535" s="49"/>
      <c r="AT1535" s="13" t="s">
        <v>134</v>
      </c>
      <c r="AU1535" s="13" t="s">
        <v>84</v>
      </c>
    </row>
    <row r="1536" spans="2:65" s="1" customFormat="1" ht="21.75" customHeight="1">
      <c r="B1536" s="25"/>
      <c r="C1536" s="124" t="s">
        <v>2775</v>
      </c>
      <c r="D1536" s="124" t="s">
        <v>128</v>
      </c>
      <c r="E1536" s="125" t="s">
        <v>2776</v>
      </c>
      <c r="F1536" s="126" t="s">
        <v>2777</v>
      </c>
      <c r="G1536" s="127" t="s">
        <v>431</v>
      </c>
      <c r="H1536" s="128">
        <v>50</v>
      </c>
      <c r="I1536" s="129">
        <v>2380</v>
      </c>
      <c r="J1536" s="129">
        <f>ROUND(I1536*H1536,2)</f>
        <v>119000</v>
      </c>
      <c r="K1536" s="126" t="s">
        <v>132</v>
      </c>
      <c r="L1536" s="25"/>
      <c r="M1536" s="130" t="s">
        <v>1</v>
      </c>
      <c r="N1536" s="131" t="s">
        <v>39</v>
      </c>
      <c r="O1536" s="132">
        <v>0</v>
      </c>
      <c r="P1536" s="132">
        <f>O1536*H1536</f>
        <v>0</v>
      </c>
      <c r="Q1536" s="132">
        <v>0</v>
      </c>
      <c r="R1536" s="132">
        <f>Q1536*H1536</f>
        <v>0</v>
      </c>
      <c r="S1536" s="132">
        <v>0</v>
      </c>
      <c r="T1536" s="133">
        <f>S1536*H1536</f>
        <v>0</v>
      </c>
      <c r="AR1536" s="134" t="s">
        <v>133</v>
      </c>
      <c r="AT1536" s="134" t="s">
        <v>128</v>
      </c>
      <c r="AU1536" s="134" t="s">
        <v>84</v>
      </c>
      <c r="AY1536" s="13" t="s">
        <v>125</v>
      </c>
      <c r="BE1536" s="135">
        <f>IF(N1536="základní",J1536,0)</f>
        <v>119000</v>
      </c>
      <c r="BF1536" s="135">
        <f>IF(N1536="snížená",J1536,0)</f>
        <v>0</v>
      </c>
      <c r="BG1536" s="135">
        <f>IF(N1536="zákl. přenesená",J1536,0)</f>
        <v>0</v>
      </c>
      <c r="BH1536" s="135">
        <f>IF(N1536="sníž. přenesená",J1536,0)</f>
        <v>0</v>
      </c>
      <c r="BI1536" s="135">
        <f>IF(N1536="nulová",J1536,0)</f>
        <v>0</v>
      </c>
      <c r="BJ1536" s="13" t="s">
        <v>82</v>
      </c>
      <c r="BK1536" s="135">
        <f>ROUND(I1536*H1536,2)</f>
        <v>119000</v>
      </c>
      <c r="BL1536" s="13" t="s">
        <v>133</v>
      </c>
      <c r="BM1536" s="134" t="s">
        <v>2778</v>
      </c>
    </row>
    <row r="1537" spans="2:65" s="1" customFormat="1" ht="19.2">
      <c r="B1537" s="25"/>
      <c r="D1537" s="136" t="s">
        <v>134</v>
      </c>
      <c r="F1537" s="137" t="s">
        <v>2779</v>
      </c>
      <c r="L1537" s="25"/>
      <c r="M1537" s="138"/>
      <c r="T1537" s="49"/>
      <c r="AT1537" s="13" t="s">
        <v>134</v>
      </c>
      <c r="AU1537" s="13" t="s">
        <v>84</v>
      </c>
    </row>
    <row r="1538" spans="2:65" s="1" customFormat="1" ht="16.5" customHeight="1">
      <c r="B1538" s="25"/>
      <c r="C1538" s="124" t="s">
        <v>1560</v>
      </c>
      <c r="D1538" s="124" t="s">
        <v>128</v>
      </c>
      <c r="E1538" s="125" t="s">
        <v>2780</v>
      </c>
      <c r="F1538" s="126" t="s">
        <v>2781</v>
      </c>
      <c r="G1538" s="127" t="s">
        <v>431</v>
      </c>
      <c r="H1538" s="128">
        <v>50</v>
      </c>
      <c r="I1538" s="129">
        <v>1530</v>
      </c>
      <c r="J1538" s="129">
        <f>ROUND(I1538*H1538,2)</f>
        <v>76500</v>
      </c>
      <c r="K1538" s="126" t="s">
        <v>132</v>
      </c>
      <c r="L1538" s="25"/>
      <c r="M1538" s="130" t="s">
        <v>1</v>
      </c>
      <c r="N1538" s="131" t="s">
        <v>39</v>
      </c>
      <c r="O1538" s="132">
        <v>0</v>
      </c>
      <c r="P1538" s="132">
        <f>O1538*H1538</f>
        <v>0</v>
      </c>
      <c r="Q1538" s="132">
        <v>0</v>
      </c>
      <c r="R1538" s="132">
        <f>Q1538*H1538</f>
        <v>0</v>
      </c>
      <c r="S1538" s="132">
        <v>0</v>
      </c>
      <c r="T1538" s="133">
        <f>S1538*H1538</f>
        <v>0</v>
      </c>
      <c r="AR1538" s="134" t="s">
        <v>133</v>
      </c>
      <c r="AT1538" s="134" t="s">
        <v>128</v>
      </c>
      <c r="AU1538" s="134" t="s">
        <v>84</v>
      </c>
      <c r="AY1538" s="13" t="s">
        <v>125</v>
      </c>
      <c r="BE1538" s="135">
        <f>IF(N1538="základní",J1538,0)</f>
        <v>76500</v>
      </c>
      <c r="BF1538" s="135">
        <f>IF(N1538="snížená",J1538,0)</f>
        <v>0</v>
      </c>
      <c r="BG1538" s="135">
        <f>IF(N1538="zákl. přenesená",J1538,0)</f>
        <v>0</v>
      </c>
      <c r="BH1538" s="135">
        <f>IF(N1538="sníž. přenesená",J1538,0)</f>
        <v>0</v>
      </c>
      <c r="BI1538" s="135">
        <f>IF(N1538="nulová",J1538,0)</f>
        <v>0</v>
      </c>
      <c r="BJ1538" s="13" t="s">
        <v>82</v>
      </c>
      <c r="BK1538" s="135">
        <f>ROUND(I1538*H1538,2)</f>
        <v>76500</v>
      </c>
      <c r="BL1538" s="13" t="s">
        <v>133</v>
      </c>
      <c r="BM1538" s="134" t="s">
        <v>2782</v>
      </c>
    </row>
    <row r="1539" spans="2:65" s="1" customFormat="1" ht="19.2">
      <c r="B1539" s="25"/>
      <c r="D1539" s="136" t="s">
        <v>134</v>
      </c>
      <c r="F1539" s="137" t="s">
        <v>2783</v>
      </c>
      <c r="L1539" s="25"/>
      <c r="M1539" s="138"/>
      <c r="T1539" s="49"/>
      <c r="AT1539" s="13" t="s">
        <v>134</v>
      </c>
      <c r="AU1539" s="13" t="s">
        <v>84</v>
      </c>
    </row>
    <row r="1540" spans="2:65" s="1" customFormat="1" ht="21.75" customHeight="1">
      <c r="B1540" s="25"/>
      <c r="C1540" s="124" t="s">
        <v>2784</v>
      </c>
      <c r="D1540" s="124" t="s">
        <v>128</v>
      </c>
      <c r="E1540" s="125" t="s">
        <v>2785</v>
      </c>
      <c r="F1540" s="126" t="s">
        <v>2786</v>
      </c>
      <c r="G1540" s="127" t="s">
        <v>431</v>
      </c>
      <c r="H1540" s="128">
        <v>20</v>
      </c>
      <c r="I1540" s="129">
        <v>2930</v>
      </c>
      <c r="J1540" s="129">
        <f>ROUND(I1540*H1540,2)</f>
        <v>58600</v>
      </c>
      <c r="K1540" s="126" t="s">
        <v>132</v>
      </c>
      <c r="L1540" s="25"/>
      <c r="M1540" s="130" t="s">
        <v>1</v>
      </c>
      <c r="N1540" s="131" t="s">
        <v>39</v>
      </c>
      <c r="O1540" s="132">
        <v>0</v>
      </c>
      <c r="P1540" s="132">
        <f>O1540*H1540</f>
        <v>0</v>
      </c>
      <c r="Q1540" s="132">
        <v>0</v>
      </c>
      <c r="R1540" s="132">
        <f>Q1540*H1540</f>
        <v>0</v>
      </c>
      <c r="S1540" s="132">
        <v>0</v>
      </c>
      <c r="T1540" s="133">
        <f>S1540*H1540</f>
        <v>0</v>
      </c>
      <c r="AR1540" s="134" t="s">
        <v>133</v>
      </c>
      <c r="AT1540" s="134" t="s">
        <v>128</v>
      </c>
      <c r="AU1540" s="134" t="s">
        <v>84</v>
      </c>
      <c r="AY1540" s="13" t="s">
        <v>125</v>
      </c>
      <c r="BE1540" s="135">
        <f>IF(N1540="základní",J1540,0)</f>
        <v>58600</v>
      </c>
      <c r="BF1540" s="135">
        <f>IF(N1540="snížená",J1540,0)</f>
        <v>0</v>
      </c>
      <c r="BG1540" s="135">
        <f>IF(N1540="zákl. přenesená",J1540,0)</f>
        <v>0</v>
      </c>
      <c r="BH1540" s="135">
        <f>IF(N1540="sníž. přenesená",J1540,0)</f>
        <v>0</v>
      </c>
      <c r="BI1540" s="135">
        <f>IF(N1540="nulová",J1540,0)</f>
        <v>0</v>
      </c>
      <c r="BJ1540" s="13" t="s">
        <v>82</v>
      </c>
      <c r="BK1540" s="135">
        <f>ROUND(I1540*H1540,2)</f>
        <v>58600</v>
      </c>
      <c r="BL1540" s="13" t="s">
        <v>133</v>
      </c>
      <c r="BM1540" s="134" t="s">
        <v>2787</v>
      </c>
    </row>
    <row r="1541" spans="2:65" s="1" customFormat="1" ht="19.2">
      <c r="B1541" s="25"/>
      <c r="D1541" s="136" t="s">
        <v>134</v>
      </c>
      <c r="F1541" s="137" t="s">
        <v>2788</v>
      </c>
      <c r="L1541" s="25"/>
      <c r="M1541" s="138"/>
      <c r="T1541" s="49"/>
      <c r="AT1541" s="13" t="s">
        <v>134</v>
      </c>
      <c r="AU1541" s="13" t="s">
        <v>84</v>
      </c>
    </row>
    <row r="1542" spans="2:65" s="1" customFormat="1" ht="21.75" customHeight="1">
      <c r="B1542" s="25"/>
      <c r="C1542" s="124" t="s">
        <v>1565</v>
      </c>
      <c r="D1542" s="124" t="s">
        <v>128</v>
      </c>
      <c r="E1542" s="125" t="s">
        <v>2789</v>
      </c>
      <c r="F1542" s="126" t="s">
        <v>2790</v>
      </c>
      <c r="G1542" s="127" t="s">
        <v>431</v>
      </c>
      <c r="H1542" s="128">
        <v>50</v>
      </c>
      <c r="I1542" s="129">
        <v>2850</v>
      </c>
      <c r="J1542" s="129">
        <f>ROUND(I1542*H1542,2)</f>
        <v>142500</v>
      </c>
      <c r="K1542" s="126" t="s">
        <v>132</v>
      </c>
      <c r="L1542" s="25"/>
      <c r="M1542" s="130" t="s">
        <v>1</v>
      </c>
      <c r="N1542" s="131" t="s">
        <v>39</v>
      </c>
      <c r="O1542" s="132">
        <v>0</v>
      </c>
      <c r="P1542" s="132">
        <f>O1542*H1542</f>
        <v>0</v>
      </c>
      <c r="Q1542" s="132">
        <v>0</v>
      </c>
      <c r="R1542" s="132">
        <f>Q1542*H1542</f>
        <v>0</v>
      </c>
      <c r="S1542" s="132">
        <v>0</v>
      </c>
      <c r="T1542" s="133">
        <f>S1542*H1542</f>
        <v>0</v>
      </c>
      <c r="AR1542" s="134" t="s">
        <v>133</v>
      </c>
      <c r="AT1542" s="134" t="s">
        <v>128</v>
      </c>
      <c r="AU1542" s="134" t="s">
        <v>84</v>
      </c>
      <c r="AY1542" s="13" t="s">
        <v>125</v>
      </c>
      <c r="BE1542" s="135">
        <f>IF(N1542="základní",J1542,0)</f>
        <v>142500</v>
      </c>
      <c r="BF1542" s="135">
        <f>IF(N1542="snížená",J1542,0)</f>
        <v>0</v>
      </c>
      <c r="BG1542" s="135">
        <f>IF(N1542="zákl. přenesená",J1542,0)</f>
        <v>0</v>
      </c>
      <c r="BH1542" s="135">
        <f>IF(N1542="sníž. přenesená",J1542,0)</f>
        <v>0</v>
      </c>
      <c r="BI1542" s="135">
        <f>IF(N1542="nulová",J1542,0)</f>
        <v>0</v>
      </c>
      <c r="BJ1542" s="13" t="s">
        <v>82</v>
      </c>
      <c r="BK1542" s="135">
        <f>ROUND(I1542*H1542,2)</f>
        <v>142500</v>
      </c>
      <c r="BL1542" s="13" t="s">
        <v>133</v>
      </c>
      <c r="BM1542" s="134" t="s">
        <v>2791</v>
      </c>
    </row>
    <row r="1543" spans="2:65" s="1" customFormat="1" ht="19.2">
      <c r="B1543" s="25"/>
      <c r="D1543" s="136" t="s">
        <v>134</v>
      </c>
      <c r="F1543" s="137" t="s">
        <v>2792</v>
      </c>
      <c r="L1543" s="25"/>
      <c r="M1543" s="138"/>
      <c r="T1543" s="49"/>
      <c r="AT1543" s="13" t="s">
        <v>134</v>
      </c>
      <c r="AU1543" s="13" t="s">
        <v>84</v>
      </c>
    </row>
    <row r="1544" spans="2:65" s="1" customFormat="1" ht="16.5" customHeight="1">
      <c r="B1544" s="25"/>
      <c r="C1544" s="124" t="s">
        <v>2793</v>
      </c>
      <c r="D1544" s="124" t="s">
        <v>128</v>
      </c>
      <c r="E1544" s="125" t="s">
        <v>2794</v>
      </c>
      <c r="F1544" s="126" t="s">
        <v>2795</v>
      </c>
      <c r="G1544" s="127" t="s">
        <v>431</v>
      </c>
      <c r="H1544" s="128">
        <v>50</v>
      </c>
      <c r="I1544" s="129">
        <v>1800</v>
      </c>
      <c r="J1544" s="129">
        <f>ROUND(I1544*H1544,2)</f>
        <v>90000</v>
      </c>
      <c r="K1544" s="126" t="s">
        <v>132</v>
      </c>
      <c r="L1544" s="25"/>
      <c r="M1544" s="130" t="s">
        <v>1</v>
      </c>
      <c r="N1544" s="131" t="s">
        <v>39</v>
      </c>
      <c r="O1544" s="132">
        <v>0</v>
      </c>
      <c r="P1544" s="132">
        <f>O1544*H1544</f>
        <v>0</v>
      </c>
      <c r="Q1544" s="132">
        <v>0</v>
      </c>
      <c r="R1544" s="132">
        <f>Q1544*H1544</f>
        <v>0</v>
      </c>
      <c r="S1544" s="132">
        <v>0</v>
      </c>
      <c r="T1544" s="133">
        <f>S1544*H1544</f>
        <v>0</v>
      </c>
      <c r="AR1544" s="134" t="s">
        <v>133</v>
      </c>
      <c r="AT1544" s="134" t="s">
        <v>128</v>
      </c>
      <c r="AU1544" s="134" t="s">
        <v>84</v>
      </c>
      <c r="AY1544" s="13" t="s">
        <v>125</v>
      </c>
      <c r="BE1544" s="135">
        <f>IF(N1544="základní",J1544,0)</f>
        <v>90000</v>
      </c>
      <c r="BF1544" s="135">
        <f>IF(N1544="snížená",J1544,0)</f>
        <v>0</v>
      </c>
      <c r="BG1544" s="135">
        <f>IF(N1544="zákl. přenesená",J1544,0)</f>
        <v>0</v>
      </c>
      <c r="BH1544" s="135">
        <f>IF(N1544="sníž. přenesená",J1544,0)</f>
        <v>0</v>
      </c>
      <c r="BI1544" s="135">
        <f>IF(N1544="nulová",J1544,0)</f>
        <v>0</v>
      </c>
      <c r="BJ1544" s="13" t="s">
        <v>82</v>
      </c>
      <c r="BK1544" s="135">
        <f>ROUND(I1544*H1544,2)</f>
        <v>90000</v>
      </c>
      <c r="BL1544" s="13" t="s">
        <v>133</v>
      </c>
      <c r="BM1544" s="134" t="s">
        <v>2796</v>
      </c>
    </row>
    <row r="1545" spans="2:65" s="1" customFormat="1" ht="19.2">
      <c r="B1545" s="25"/>
      <c r="D1545" s="136" t="s">
        <v>134</v>
      </c>
      <c r="F1545" s="137" t="s">
        <v>2797</v>
      </c>
      <c r="L1545" s="25"/>
      <c r="M1545" s="138"/>
      <c r="T1545" s="49"/>
      <c r="AT1545" s="13" t="s">
        <v>134</v>
      </c>
      <c r="AU1545" s="13" t="s">
        <v>84</v>
      </c>
    </row>
    <row r="1546" spans="2:65" s="1" customFormat="1" ht="21.75" customHeight="1">
      <c r="B1546" s="25"/>
      <c r="C1546" s="124" t="s">
        <v>1569</v>
      </c>
      <c r="D1546" s="124" t="s">
        <v>128</v>
      </c>
      <c r="E1546" s="125" t="s">
        <v>2798</v>
      </c>
      <c r="F1546" s="126" t="s">
        <v>2799</v>
      </c>
      <c r="G1546" s="127" t="s">
        <v>431</v>
      </c>
      <c r="H1546" s="128">
        <v>10</v>
      </c>
      <c r="I1546" s="129">
        <v>6630</v>
      </c>
      <c r="J1546" s="129">
        <f>ROUND(I1546*H1546,2)</f>
        <v>66300</v>
      </c>
      <c r="K1546" s="126" t="s">
        <v>132</v>
      </c>
      <c r="L1546" s="25"/>
      <c r="M1546" s="130" t="s">
        <v>1</v>
      </c>
      <c r="N1546" s="131" t="s">
        <v>39</v>
      </c>
      <c r="O1546" s="132">
        <v>0</v>
      </c>
      <c r="P1546" s="132">
        <f>O1546*H1546</f>
        <v>0</v>
      </c>
      <c r="Q1546" s="132">
        <v>0</v>
      </c>
      <c r="R1546" s="132">
        <f>Q1546*H1546</f>
        <v>0</v>
      </c>
      <c r="S1546" s="132">
        <v>0</v>
      </c>
      <c r="T1546" s="133">
        <f>S1546*H1546</f>
        <v>0</v>
      </c>
      <c r="AR1546" s="134" t="s">
        <v>133</v>
      </c>
      <c r="AT1546" s="134" t="s">
        <v>128</v>
      </c>
      <c r="AU1546" s="134" t="s">
        <v>84</v>
      </c>
      <c r="AY1546" s="13" t="s">
        <v>125</v>
      </c>
      <c r="BE1546" s="135">
        <f>IF(N1546="základní",J1546,0)</f>
        <v>66300</v>
      </c>
      <c r="BF1546" s="135">
        <f>IF(N1546="snížená",J1546,0)</f>
        <v>0</v>
      </c>
      <c r="BG1546" s="135">
        <f>IF(N1546="zákl. přenesená",J1546,0)</f>
        <v>0</v>
      </c>
      <c r="BH1546" s="135">
        <f>IF(N1546="sníž. přenesená",J1546,0)</f>
        <v>0</v>
      </c>
      <c r="BI1546" s="135">
        <f>IF(N1546="nulová",J1546,0)</f>
        <v>0</v>
      </c>
      <c r="BJ1546" s="13" t="s">
        <v>82</v>
      </c>
      <c r="BK1546" s="135">
        <f>ROUND(I1546*H1546,2)</f>
        <v>66300</v>
      </c>
      <c r="BL1546" s="13" t="s">
        <v>133</v>
      </c>
      <c r="BM1546" s="134" t="s">
        <v>2800</v>
      </c>
    </row>
    <row r="1547" spans="2:65" s="1" customFormat="1" ht="19.2">
      <c r="B1547" s="25"/>
      <c r="D1547" s="136" t="s">
        <v>134</v>
      </c>
      <c r="F1547" s="137" t="s">
        <v>2801</v>
      </c>
      <c r="L1547" s="25"/>
      <c r="M1547" s="138"/>
      <c r="T1547" s="49"/>
      <c r="AT1547" s="13" t="s">
        <v>134</v>
      </c>
      <c r="AU1547" s="13" t="s">
        <v>84</v>
      </c>
    </row>
    <row r="1548" spans="2:65" s="1" customFormat="1" ht="21.75" customHeight="1">
      <c r="B1548" s="25"/>
      <c r="C1548" s="124" t="s">
        <v>2802</v>
      </c>
      <c r="D1548" s="124" t="s">
        <v>128</v>
      </c>
      <c r="E1548" s="125" t="s">
        <v>2803</v>
      </c>
      <c r="F1548" s="126" t="s">
        <v>2804</v>
      </c>
      <c r="G1548" s="127" t="s">
        <v>431</v>
      </c>
      <c r="H1548" s="128">
        <v>20</v>
      </c>
      <c r="I1548" s="129">
        <v>5960</v>
      </c>
      <c r="J1548" s="129">
        <f>ROUND(I1548*H1548,2)</f>
        <v>119200</v>
      </c>
      <c r="K1548" s="126" t="s">
        <v>132</v>
      </c>
      <c r="L1548" s="25"/>
      <c r="M1548" s="130" t="s">
        <v>1</v>
      </c>
      <c r="N1548" s="131" t="s">
        <v>39</v>
      </c>
      <c r="O1548" s="132">
        <v>0</v>
      </c>
      <c r="P1548" s="132">
        <f>O1548*H1548</f>
        <v>0</v>
      </c>
      <c r="Q1548" s="132">
        <v>0</v>
      </c>
      <c r="R1548" s="132">
        <f>Q1548*H1548</f>
        <v>0</v>
      </c>
      <c r="S1548" s="132">
        <v>0</v>
      </c>
      <c r="T1548" s="133">
        <f>S1548*H1548</f>
        <v>0</v>
      </c>
      <c r="AR1548" s="134" t="s">
        <v>133</v>
      </c>
      <c r="AT1548" s="134" t="s">
        <v>128</v>
      </c>
      <c r="AU1548" s="134" t="s">
        <v>84</v>
      </c>
      <c r="AY1548" s="13" t="s">
        <v>125</v>
      </c>
      <c r="BE1548" s="135">
        <f>IF(N1548="základní",J1548,0)</f>
        <v>119200</v>
      </c>
      <c r="BF1548" s="135">
        <f>IF(N1548="snížená",J1548,0)</f>
        <v>0</v>
      </c>
      <c r="BG1548" s="135">
        <f>IF(N1548="zákl. přenesená",J1548,0)</f>
        <v>0</v>
      </c>
      <c r="BH1548" s="135">
        <f>IF(N1548="sníž. přenesená",J1548,0)</f>
        <v>0</v>
      </c>
      <c r="BI1548" s="135">
        <f>IF(N1548="nulová",J1548,0)</f>
        <v>0</v>
      </c>
      <c r="BJ1548" s="13" t="s">
        <v>82</v>
      </c>
      <c r="BK1548" s="135">
        <f>ROUND(I1548*H1548,2)</f>
        <v>119200</v>
      </c>
      <c r="BL1548" s="13" t="s">
        <v>133</v>
      </c>
      <c r="BM1548" s="134" t="s">
        <v>2805</v>
      </c>
    </row>
    <row r="1549" spans="2:65" s="1" customFormat="1" ht="19.2">
      <c r="B1549" s="25"/>
      <c r="D1549" s="136" t="s">
        <v>134</v>
      </c>
      <c r="F1549" s="137" t="s">
        <v>2806</v>
      </c>
      <c r="L1549" s="25"/>
      <c r="M1549" s="138"/>
      <c r="T1549" s="49"/>
      <c r="AT1549" s="13" t="s">
        <v>134</v>
      </c>
      <c r="AU1549" s="13" t="s">
        <v>84</v>
      </c>
    </row>
    <row r="1550" spans="2:65" s="1" customFormat="1" ht="16.5" customHeight="1">
      <c r="B1550" s="25"/>
      <c r="C1550" s="124" t="s">
        <v>1592</v>
      </c>
      <c r="D1550" s="124" t="s">
        <v>128</v>
      </c>
      <c r="E1550" s="125" t="s">
        <v>2807</v>
      </c>
      <c r="F1550" s="126" t="s">
        <v>2808</v>
      </c>
      <c r="G1550" s="127" t="s">
        <v>431</v>
      </c>
      <c r="H1550" s="128">
        <v>50</v>
      </c>
      <c r="I1550" s="129">
        <v>3830</v>
      </c>
      <c r="J1550" s="129">
        <f>ROUND(I1550*H1550,2)</f>
        <v>191500</v>
      </c>
      <c r="K1550" s="126" t="s">
        <v>132</v>
      </c>
      <c r="L1550" s="25"/>
      <c r="M1550" s="130" t="s">
        <v>1</v>
      </c>
      <c r="N1550" s="131" t="s">
        <v>39</v>
      </c>
      <c r="O1550" s="132">
        <v>0</v>
      </c>
      <c r="P1550" s="132">
        <f>O1550*H1550</f>
        <v>0</v>
      </c>
      <c r="Q1550" s="132">
        <v>0</v>
      </c>
      <c r="R1550" s="132">
        <f>Q1550*H1550</f>
        <v>0</v>
      </c>
      <c r="S1550" s="132">
        <v>0</v>
      </c>
      <c r="T1550" s="133">
        <f>S1550*H1550</f>
        <v>0</v>
      </c>
      <c r="AR1550" s="134" t="s">
        <v>133</v>
      </c>
      <c r="AT1550" s="134" t="s">
        <v>128</v>
      </c>
      <c r="AU1550" s="134" t="s">
        <v>84</v>
      </c>
      <c r="AY1550" s="13" t="s">
        <v>125</v>
      </c>
      <c r="BE1550" s="135">
        <f>IF(N1550="základní",J1550,0)</f>
        <v>191500</v>
      </c>
      <c r="BF1550" s="135">
        <f>IF(N1550="snížená",J1550,0)</f>
        <v>0</v>
      </c>
      <c r="BG1550" s="135">
        <f>IF(N1550="zákl. přenesená",J1550,0)</f>
        <v>0</v>
      </c>
      <c r="BH1550" s="135">
        <f>IF(N1550="sníž. přenesená",J1550,0)</f>
        <v>0</v>
      </c>
      <c r="BI1550" s="135">
        <f>IF(N1550="nulová",J1550,0)</f>
        <v>0</v>
      </c>
      <c r="BJ1550" s="13" t="s">
        <v>82</v>
      </c>
      <c r="BK1550" s="135">
        <f>ROUND(I1550*H1550,2)</f>
        <v>191500</v>
      </c>
      <c r="BL1550" s="13" t="s">
        <v>133</v>
      </c>
      <c r="BM1550" s="134" t="s">
        <v>2809</v>
      </c>
    </row>
    <row r="1551" spans="2:65" s="1" customFormat="1" ht="19.2">
      <c r="B1551" s="25"/>
      <c r="D1551" s="136" t="s">
        <v>134</v>
      </c>
      <c r="F1551" s="137" t="s">
        <v>2810</v>
      </c>
      <c r="L1551" s="25"/>
      <c r="M1551" s="138"/>
      <c r="T1551" s="49"/>
      <c r="AT1551" s="13" t="s">
        <v>134</v>
      </c>
      <c r="AU1551" s="13" t="s">
        <v>84</v>
      </c>
    </row>
    <row r="1552" spans="2:65" s="1" customFormat="1" ht="21.75" customHeight="1">
      <c r="B1552" s="25"/>
      <c r="C1552" s="124" t="s">
        <v>2811</v>
      </c>
      <c r="D1552" s="124" t="s">
        <v>128</v>
      </c>
      <c r="E1552" s="125" t="s">
        <v>2812</v>
      </c>
      <c r="F1552" s="126" t="s">
        <v>2813</v>
      </c>
      <c r="G1552" s="127" t="s">
        <v>431</v>
      </c>
      <c r="H1552" s="128">
        <v>50</v>
      </c>
      <c r="I1552" s="129">
        <v>7330</v>
      </c>
      <c r="J1552" s="129">
        <f>ROUND(I1552*H1552,2)</f>
        <v>366500</v>
      </c>
      <c r="K1552" s="126" t="s">
        <v>132</v>
      </c>
      <c r="L1552" s="25"/>
      <c r="M1552" s="130" t="s">
        <v>1</v>
      </c>
      <c r="N1552" s="131" t="s">
        <v>39</v>
      </c>
      <c r="O1552" s="132">
        <v>0</v>
      </c>
      <c r="P1552" s="132">
        <f>O1552*H1552</f>
        <v>0</v>
      </c>
      <c r="Q1552" s="132">
        <v>0</v>
      </c>
      <c r="R1552" s="132">
        <f>Q1552*H1552</f>
        <v>0</v>
      </c>
      <c r="S1552" s="132">
        <v>0</v>
      </c>
      <c r="T1552" s="133">
        <f>S1552*H1552</f>
        <v>0</v>
      </c>
      <c r="AR1552" s="134" t="s">
        <v>133</v>
      </c>
      <c r="AT1552" s="134" t="s">
        <v>128</v>
      </c>
      <c r="AU1552" s="134" t="s">
        <v>84</v>
      </c>
      <c r="AY1552" s="13" t="s">
        <v>125</v>
      </c>
      <c r="BE1552" s="135">
        <f>IF(N1552="základní",J1552,0)</f>
        <v>366500</v>
      </c>
      <c r="BF1552" s="135">
        <f>IF(N1552="snížená",J1552,0)</f>
        <v>0</v>
      </c>
      <c r="BG1552" s="135">
        <f>IF(N1552="zákl. přenesená",J1552,0)</f>
        <v>0</v>
      </c>
      <c r="BH1552" s="135">
        <f>IF(N1552="sníž. přenesená",J1552,0)</f>
        <v>0</v>
      </c>
      <c r="BI1552" s="135">
        <f>IF(N1552="nulová",J1552,0)</f>
        <v>0</v>
      </c>
      <c r="BJ1552" s="13" t="s">
        <v>82</v>
      </c>
      <c r="BK1552" s="135">
        <f>ROUND(I1552*H1552,2)</f>
        <v>366500</v>
      </c>
      <c r="BL1552" s="13" t="s">
        <v>133</v>
      </c>
      <c r="BM1552" s="134" t="s">
        <v>2814</v>
      </c>
    </row>
    <row r="1553" spans="2:65" s="1" customFormat="1" ht="19.2">
      <c r="B1553" s="25"/>
      <c r="D1553" s="136" t="s">
        <v>134</v>
      </c>
      <c r="F1553" s="137" t="s">
        <v>2815</v>
      </c>
      <c r="L1553" s="25"/>
      <c r="M1553" s="138"/>
      <c r="T1553" s="49"/>
      <c r="AT1553" s="13" t="s">
        <v>134</v>
      </c>
      <c r="AU1553" s="13" t="s">
        <v>84</v>
      </c>
    </row>
    <row r="1554" spans="2:65" s="1" customFormat="1" ht="16.5" customHeight="1">
      <c r="B1554" s="25"/>
      <c r="C1554" s="124" t="s">
        <v>1668</v>
      </c>
      <c r="D1554" s="124" t="s">
        <v>128</v>
      </c>
      <c r="E1554" s="125" t="s">
        <v>2816</v>
      </c>
      <c r="F1554" s="126" t="s">
        <v>2817</v>
      </c>
      <c r="G1554" s="127" t="s">
        <v>431</v>
      </c>
      <c r="H1554" s="128">
        <v>50</v>
      </c>
      <c r="I1554" s="129">
        <v>1420</v>
      </c>
      <c r="J1554" s="129">
        <f>ROUND(I1554*H1554,2)</f>
        <v>71000</v>
      </c>
      <c r="K1554" s="126" t="s">
        <v>132</v>
      </c>
      <c r="L1554" s="25"/>
      <c r="M1554" s="130" t="s">
        <v>1</v>
      </c>
      <c r="N1554" s="131" t="s">
        <v>39</v>
      </c>
      <c r="O1554" s="132">
        <v>0</v>
      </c>
      <c r="P1554" s="132">
        <f>O1554*H1554</f>
        <v>0</v>
      </c>
      <c r="Q1554" s="132">
        <v>0</v>
      </c>
      <c r="R1554" s="132">
        <f>Q1554*H1554</f>
        <v>0</v>
      </c>
      <c r="S1554" s="132">
        <v>0</v>
      </c>
      <c r="T1554" s="133">
        <f>S1554*H1554</f>
        <v>0</v>
      </c>
      <c r="AR1554" s="134" t="s">
        <v>133</v>
      </c>
      <c r="AT1554" s="134" t="s">
        <v>128</v>
      </c>
      <c r="AU1554" s="134" t="s">
        <v>84</v>
      </c>
      <c r="AY1554" s="13" t="s">
        <v>125</v>
      </c>
      <c r="BE1554" s="135">
        <f>IF(N1554="základní",J1554,0)</f>
        <v>71000</v>
      </c>
      <c r="BF1554" s="135">
        <f>IF(N1554="snížená",J1554,0)</f>
        <v>0</v>
      </c>
      <c r="BG1554" s="135">
        <f>IF(N1554="zákl. přenesená",J1554,0)</f>
        <v>0</v>
      </c>
      <c r="BH1554" s="135">
        <f>IF(N1554="sníž. přenesená",J1554,0)</f>
        <v>0</v>
      </c>
      <c r="BI1554" s="135">
        <f>IF(N1554="nulová",J1554,0)</f>
        <v>0</v>
      </c>
      <c r="BJ1554" s="13" t="s">
        <v>82</v>
      </c>
      <c r="BK1554" s="135">
        <f>ROUND(I1554*H1554,2)</f>
        <v>71000</v>
      </c>
      <c r="BL1554" s="13" t="s">
        <v>133</v>
      </c>
      <c r="BM1554" s="134" t="s">
        <v>2818</v>
      </c>
    </row>
    <row r="1555" spans="2:65" s="1" customFormat="1" ht="28.8">
      <c r="B1555" s="25"/>
      <c r="D1555" s="136" t="s">
        <v>134</v>
      </c>
      <c r="F1555" s="137" t="s">
        <v>2819</v>
      </c>
      <c r="L1555" s="25"/>
      <c r="M1555" s="138"/>
      <c r="T1555" s="49"/>
      <c r="AT1555" s="13" t="s">
        <v>134</v>
      </c>
      <c r="AU1555" s="13" t="s">
        <v>84</v>
      </c>
    </row>
    <row r="1556" spans="2:65" s="1" customFormat="1" ht="16.5" customHeight="1">
      <c r="B1556" s="25"/>
      <c r="C1556" s="124" t="s">
        <v>2820</v>
      </c>
      <c r="D1556" s="124" t="s">
        <v>128</v>
      </c>
      <c r="E1556" s="125" t="s">
        <v>2821</v>
      </c>
      <c r="F1556" s="126" t="s">
        <v>2822</v>
      </c>
      <c r="G1556" s="127" t="s">
        <v>431</v>
      </c>
      <c r="H1556" s="128">
        <v>50</v>
      </c>
      <c r="I1556" s="129">
        <v>3550</v>
      </c>
      <c r="J1556" s="129">
        <f>ROUND(I1556*H1556,2)</f>
        <v>177500</v>
      </c>
      <c r="K1556" s="126" t="s">
        <v>132</v>
      </c>
      <c r="L1556" s="25"/>
      <c r="M1556" s="130" t="s">
        <v>1</v>
      </c>
      <c r="N1556" s="131" t="s">
        <v>39</v>
      </c>
      <c r="O1556" s="132">
        <v>0</v>
      </c>
      <c r="P1556" s="132">
        <f>O1556*H1556</f>
        <v>0</v>
      </c>
      <c r="Q1556" s="132">
        <v>0</v>
      </c>
      <c r="R1556" s="132">
        <f>Q1556*H1556</f>
        <v>0</v>
      </c>
      <c r="S1556" s="132">
        <v>0</v>
      </c>
      <c r="T1556" s="133">
        <f>S1556*H1556</f>
        <v>0</v>
      </c>
      <c r="AR1556" s="134" t="s">
        <v>133</v>
      </c>
      <c r="AT1556" s="134" t="s">
        <v>128</v>
      </c>
      <c r="AU1556" s="134" t="s">
        <v>84</v>
      </c>
      <c r="AY1556" s="13" t="s">
        <v>125</v>
      </c>
      <c r="BE1556" s="135">
        <f>IF(N1556="základní",J1556,0)</f>
        <v>177500</v>
      </c>
      <c r="BF1556" s="135">
        <f>IF(N1556="snížená",J1556,0)</f>
        <v>0</v>
      </c>
      <c r="BG1556" s="135">
        <f>IF(N1556="zákl. přenesená",J1556,0)</f>
        <v>0</v>
      </c>
      <c r="BH1556" s="135">
        <f>IF(N1556="sníž. přenesená",J1556,0)</f>
        <v>0</v>
      </c>
      <c r="BI1556" s="135">
        <f>IF(N1556="nulová",J1556,0)</f>
        <v>0</v>
      </c>
      <c r="BJ1556" s="13" t="s">
        <v>82</v>
      </c>
      <c r="BK1556" s="135">
        <f>ROUND(I1556*H1556,2)</f>
        <v>177500</v>
      </c>
      <c r="BL1556" s="13" t="s">
        <v>133</v>
      </c>
      <c r="BM1556" s="134" t="s">
        <v>2823</v>
      </c>
    </row>
    <row r="1557" spans="2:65" s="1" customFormat="1" ht="19.2">
      <c r="B1557" s="25"/>
      <c r="D1557" s="136" t="s">
        <v>134</v>
      </c>
      <c r="F1557" s="137" t="s">
        <v>2824</v>
      </c>
      <c r="L1557" s="25"/>
      <c r="M1557" s="138"/>
      <c r="T1557" s="49"/>
      <c r="AT1557" s="13" t="s">
        <v>134</v>
      </c>
      <c r="AU1557" s="13" t="s">
        <v>84</v>
      </c>
    </row>
    <row r="1558" spans="2:65" s="1" customFormat="1" ht="16.5" customHeight="1">
      <c r="B1558" s="25"/>
      <c r="C1558" s="124" t="s">
        <v>1673</v>
      </c>
      <c r="D1558" s="124" t="s">
        <v>128</v>
      </c>
      <c r="E1558" s="125" t="s">
        <v>2825</v>
      </c>
      <c r="F1558" s="126" t="s">
        <v>2826</v>
      </c>
      <c r="G1558" s="127" t="s">
        <v>146</v>
      </c>
      <c r="H1558" s="128">
        <v>50</v>
      </c>
      <c r="I1558" s="129">
        <v>736</v>
      </c>
      <c r="J1558" s="129">
        <f>ROUND(I1558*H1558,2)</f>
        <v>36800</v>
      </c>
      <c r="K1558" s="126" t="s">
        <v>132</v>
      </c>
      <c r="L1558" s="25"/>
      <c r="M1558" s="130" t="s">
        <v>1</v>
      </c>
      <c r="N1558" s="131" t="s">
        <v>39</v>
      </c>
      <c r="O1558" s="132">
        <v>0</v>
      </c>
      <c r="P1558" s="132">
        <f>O1558*H1558</f>
        <v>0</v>
      </c>
      <c r="Q1558" s="132">
        <v>0</v>
      </c>
      <c r="R1558" s="132">
        <f>Q1558*H1558</f>
        <v>0</v>
      </c>
      <c r="S1558" s="132">
        <v>0</v>
      </c>
      <c r="T1558" s="133">
        <f>S1558*H1558</f>
        <v>0</v>
      </c>
      <c r="AR1558" s="134" t="s">
        <v>133</v>
      </c>
      <c r="AT1558" s="134" t="s">
        <v>128</v>
      </c>
      <c r="AU1558" s="134" t="s">
        <v>84</v>
      </c>
      <c r="AY1558" s="13" t="s">
        <v>125</v>
      </c>
      <c r="BE1558" s="135">
        <f>IF(N1558="základní",J1558,0)</f>
        <v>36800</v>
      </c>
      <c r="BF1558" s="135">
        <f>IF(N1558="snížená",J1558,0)</f>
        <v>0</v>
      </c>
      <c r="BG1558" s="135">
        <f>IF(N1558="zákl. přenesená",J1558,0)</f>
        <v>0</v>
      </c>
      <c r="BH1558" s="135">
        <f>IF(N1558="sníž. přenesená",J1558,0)</f>
        <v>0</v>
      </c>
      <c r="BI1558" s="135">
        <f>IF(N1558="nulová",J1558,0)</f>
        <v>0</v>
      </c>
      <c r="BJ1558" s="13" t="s">
        <v>82</v>
      </c>
      <c r="BK1558" s="135">
        <f>ROUND(I1558*H1558,2)</f>
        <v>36800</v>
      </c>
      <c r="BL1558" s="13" t="s">
        <v>133</v>
      </c>
      <c r="BM1558" s="134" t="s">
        <v>2827</v>
      </c>
    </row>
    <row r="1559" spans="2:65" s="1" customFormat="1" ht="19.2">
      <c r="B1559" s="25"/>
      <c r="D1559" s="136" t="s">
        <v>134</v>
      </c>
      <c r="F1559" s="137" t="s">
        <v>2828</v>
      </c>
      <c r="L1559" s="25"/>
      <c r="M1559" s="138"/>
      <c r="T1559" s="49"/>
      <c r="AT1559" s="13" t="s">
        <v>134</v>
      </c>
      <c r="AU1559" s="13" t="s">
        <v>84</v>
      </c>
    </row>
    <row r="1560" spans="2:65" s="1" customFormat="1" ht="16.5" customHeight="1">
      <c r="B1560" s="25"/>
      <c r="C1560" s="124" t="s">
        <v>2829</v>
      </c>
      <c r="D1560" s="124" t="s">
        <v>128</v>
      </c>
      <c r="E1560" s="125" t="s">
        <v>2830</v>
      </c>
      <c r="F1560" s="126" t="s">
        <v>2831</v>
      </c>
      <c r="G1560" s="127" t="s">
        <v>146</v>
      </c>
      <c r="H1560" s="128">
        <v>50</v>
      </c>
      <c r="I1560" s="129">
        <v>804</v>
      </c>
      <c r="J1560" s="129">
        <f>ROUND(I1560*H1560,2)</f>
        <v>40200</v>
      </c>
      <c r="K1560" s="126" t="s">
        <v>132</v>
      </c>
      <c r="L1560" s="25"/>
      <c r="M1560" s="130" t="s">
        <v>1</v>
      </c>
      <c r="N1560" s="131" t="s">
        <v>39</v>
      </c>
      <c r="O1560" s="132">
        <v>0</v>
      </c>
      <c r="P1560" s="132">
        <f>O1560*H1560</f>
        <v>0</v>
      </c>
      <c r="Q1560" s="132">
        <v>0</v>
      </c>
      <c r="R1560" s="132">
        <f>Q1560*H1560</f>
        <v>0</v>
      </c>
      <c r="S1560" s="132">
        <v>0</v>
      </c>
      <c r="T1560" s="133">
        <f>S1560*H1560</f>
        <v>0</v>
      </c>
      <c r="AR1560" s="134" t="s">
        <v>133</v>
      </c>
      <c r="AT1560" s="134" t="s">
        <v>128</v>
      </c>
      <c r="AU1560" s="134" t="s">
        <v>84</v>
      </c>
      <c r="AY1560" s="13" t="s">
        <v>125</v>
      </c>
      <c r="BE1560" s="135">
        <f>IF(N1560="základní",J1560,0)</f>
        <v>40200</v>
      </c>
      <c r="BF1560" s="135">
        <f>IF(N1560="snížená",J1560,0)</f>
        <v>0</v>
      </c>
      <c r="BG1560" s="135">
        <f>IF(N1560="zákl. přenesená",J1560,0)</f>
        <v>0</v>
      </c>
      <c r="BH1560" s="135">
        <f>IF(N1560="sníž. přenesená",J1560,0)</f>
        <v>0</v>
      </c>
      <c r="BI1560" s="135">
        <f>IF(N1560="nulová",J1560,0)</f>
        <v>0</v>
      </c>
      <c r="BJ1560" s="13" t="s">
        <v>82</v>
      </c>
      <c r="BK1560" s="135">
        <f>ROUND(I1560*H1560,2)</f>
        <v>40200</v>
      </c>
      <c r="BL1560" s="13" t="s">
        <v>133</v>
      </c>
      <c r="BM1560" s="134" t="s">
        <v>2832</v>
      </c>
    </row>
    <row r="1561" spans="2:65" s="1" customFormat="1" ht="19.2">
      <c r="B1561" s="25"/>
      <c r="D1561" s="136" t="s">
        <v>134</v>
      </c>
      <c r="F1561" s="137" t="s">
        <v>2833</v>
      </c>
      <c r="L1561" s="25"/>
      <c r="M1561" s="138"/>
      <c r="T1561" s="49"/>
      <c r="AT1561" s="13" t="s">
        <v>134</v>
      </c>
      <c r="AU1561" s="13" t="s">
        <v>84</v>
      </c>
    </row>
    <row r="1562" spans="2:65" s="1" customFormat="1" ht="16.5" customHeight="1">
      <c r="B1562" s="25"/>
      <c r="C1562" s="124" t="s">
        <v>1677</v>
      </c>
      <c r="D1562" s="124" t="s">
        <v>128</v>
      </c>
      <c r="E1562" s="125" t="s">
        <v>2834</v>
      </c>
      <c r="F1562" s="126" t="s">
        <v>2835</v>
      </c>
      <c r="G1562" s="127" t="s">
        <v>146</v>
      </c>
      <c r="H1562" s="128">
        <v>10</v>
      </c>
      <c r="I1562" s="129">
        <v>83.8</v>
      </c>
      <c r="J1562" s="129">
        <f>ROUND(I1562*H1562,2)</f>
        <v>838</v>
      </c>
      <c r="K1562" s="126" t="s">
        <v>132</v>
      </c>
      <c r="L1562" s="25"/>
      <c r="M1562" s="130" t="s">
        <v>1</v>
      </c>
      <c r="N1562" s="131" t="s">
        <v>39</v>
      </c>
      <c r="O1562" s="132">
        <v>0</v>
      </c>
      <c r="P1562" s="132">
        <f>O1562*H1562</f>
        <v>0</v>
      </c>
      <c r="Q1562" s="132">
        <v>0</v>
      </c>
      <c r="R1562" s="132">
        <f>Q1562*H1562</f>
        <v>0</v>
      </c>
      <c r="S1562" s="132">
        <v>0</v>
      </c>
      <c r="T1562" s="133">
        <f>S1562*H1562</f>
        <v>0</v>
      </c>
      <c r="AR1562" s="134" t="s">
        <v>133</v>
      </c>
      <c r="AT1562" s="134" t="s">
        <v>128</v>
      </c>
      <c r="AU1562" s="134" t="s">
        <v>84</v>
      </c>
      <c r="AY1562" s="13" t="s">
        <v>125</v>
      </c>
      <c r="BE1562" s="135">
        <f>IF(N1562="základní",J1562,0)</f>
        <v>838</v>
      </c>
      <c r="BF1562" s="135">
        <f>IF(N1562="snížená",J1562,0)</f>
        <v>0</v>
      </c>
      <c r="BG1562" s="135">
        <f>IF(N1562="zákl. přenesená",J1562,0)</f>
        <v>0</v>
      </c>
      <c r="BH1562" s="135">
        <f>IF(N1562="sníž. přenesená",J1562,0)</f>
        <v>0</v>
      </c>
      <c r="BI1562" s="135">
        <f>IF(N1562="nulová",J1562,0)</f>
        <v>0</v>
      </c>
      <c r="BJ1562" s="13" t="s">
        <v>82</v>
      </c>
      <c r="BK1562" s="135">
        <f>ROUND(I1562*H1562,2)</f>
        <v>838</v>
      </c>
      <c r="BL1562" s="13" t="s">
        <v>133</v>
      </c>
      <c r="BM1562" s="134" t="s">
        <v>2836</v>
      </c>
    </row>
    <row r="1563" spans="2:65" s="1" customFormat="1" ht="19.2">
      <c r="B1563" s="25"/>
      <c r="D1563" s="136" t="s">
        <v>134</v>
      </c>
      <c r="F1563" s="137" t="s">
        <v>2837</v>
      </c>
      <c r="L1563" s="25"/>
      <c r="M1563" s="138"/>
      <c r="T1563" s="49"/>
      <c r="AT1563" s="13" t="s">
        <v>134</v>
      </c>
      <c r="AU1563" s="13" t="s">
        <v>84</v>
      </c>
    </row>
    <row r="1564" spans="2:65" s="1" customFormat="1" ht="16.5" customHeight="1">
      <c r="B1564" s="25"/>
      <c r="C1564" s="124" t="s">
        <v>2838</v>
      </c>
      <c r="D1564" s="124" t="s">
        <v>128</v>
      </c>
      <c r="E1564" s="125" t="s">
        <v>2839</v>
      </c>
      <c r="F1564" s="126" t="s">
        <v>2840</v>
      </c>
      <c r="G1564" s="127" t="s">
        <v>146</v>
      </c>
      <c r="H1564" s="128">
        <v>10</v>
      </c>
      <c r="I1564" s="129">
        <v>27.9</v>
      </c>
      <c r="J1564" s="129">
        <f>ROUND(I1564*H1564,2)</f>
        <v>279</v>
      </c>
      <c r="K1564" s="126" t="s">
        <v>132</v>
      </c>
      <c r="L1564" s="25"/>
      <c r="M1564" s="130" t="s">
        <v>1</v>
      </c>
      <c r="N1564" s="131" t="s">
        <v>39</v>
      </c>
      <c r="O1564" s="132">
        <v>0</v>
      </c>
      <c r="P1564" s="132">
        <f>O1564*H1564</f>
        <v>0</v>
      </c>
      <c r="Q1564" s="132">
        <v>0</v>
      </c>
      <c r="R1564" s="132">
        <f>Q1564*H1564</f>
        <v>0</v>
      </c>
      <c r="S1564" s="132">
        <v>0</v>
      </c>
      <c r="T1564" s="133">
        <f>S1564*H1564</f>
        <v>0</v>
      </c>
      <c r="AR1564" s="134" t="s">
        <v>133</v>
      </c>
      <c r="AT1564" s="134" t="s">
        <v>128</v>
      </c>
      <c r="AU1564" s="134" t="s">
        <v>84</v>
      </c>
      <c r="AY1564" s="13" t="s">
        <v>125</v>
      </c>
      <c r="BE1564" s="135">
        <f>IF(N1564="základní",J1564,0)</f>
        <v>279</v>
      </c>
      <c r="BF1564" s="135">
        <f>IF(N1564="snížená",J1564,0)</f>
        <v>0</v>
      </c>
      <c r="BG1564" s="135">
        <f>IF(N1564="zákl. přenesená",J1564,0)</f>
        <v>0</v>
      </c>
      <c r="BH1564" s="135">
        <f>IF(N1564="sníž. přenesená",J1564,0)</f>
        <v>0</v>
      </c>
      <c r="BI1564" s="135">
        <f>IF(N1564="nulová",J1564,0)</f>
        <v>0</v>
      </c>
      <c r="BJ1564" s="13" t="s">
        <v>82</v>
      </c>
      <c r="BK1564" s="135">
        <f>ROUND(I1564*H1564,2)</f>
        <v>279</v>
      </c>
      <c r="BL1564" s="13" t="s">
        <v>133</v>
      </c>
      <c r="BM1564" s="134" t="s">
        <v>2841</v>
      </c>
    </row>
    <row r="1565" spans="2:65" s="1" customFormat="1" ht="19.2">
      <c r="B1565" s="25"/>
      <c r="D1565" s="136" t="s">
        <v>134</v>
      </c>
      <c r="F1565" s="137" t="s">
        <v>2842</v>
      </c>
      <c r="L1565" s="25"/>
      <c r="M1565" s="138"/>
      <c r="T1565" s="49"/>
      <c r="AT1565" s="13" t="s">
        <v>134</v>
      </c>
      <c r="AU1565" s="13" t="s">
        <v>84</v>
      </c>
    </row>
    <row r="1566" spans="2:65" s="1" customFormat="1" ht="16.5" customHeight="1">
      <c r="B1566" s="25"/>
      <c r="C1566" s="124" t="s">
        <v>1682</v>
      </c>
      <c r="D1566" s="124" t="s">
        <v>128</v>
      </c>
      <c r="E1566" s="125" t="s">
        <v>2843</v>
      </c>
      <c r="F1566" s="126" t="s">
        <v>2844</v>
      </c>
      <c r="G1566" s="127" t="s">
        <v>146</v>
      </c>
      <c r="H1566" s="128">
        <v>30</v>
      </c>
      <c r="I1566" s="129">
        <v>1100</v>
      </c>
      <c r="J1566" s="129">
        <f>ROUND(I1566*H1566,2)</f>
        <v>33000</v>
      </c>
      <c r="K1566" s="126" t="s">
        <v>132</v>
      </c>
      <c r="L1566" s="25"/>
      <c r="M1566" s="130" t="s">
        <v>1</v>
      </c>
      <c r="N1566" s="131" t="s">
        <v>39</v>
      </c>
      <c r="O1566" s="132">
        <v>0</v>
      </c>
      <c r="P1566" s="132">
        <f>O1566*H1566</f>
        <v>0</v>
      </c>
      <c r="Q1566" s="132">
        <v>0</v>
      </c>
      <c r="R1566" s="132">
        <f>Q1566*H1566</f>
        <v>0</v>
      </c>
      <c r="S1566" s="132">
        <v>0</v>
      </c>
      <c r="T1566" s="133">
        <f>S1566*H1566</f>
        <v>0</v>
      </c>
      <c r="AR1566" s="134" t="s">
        <v>133</v>
      </c>
      <c r="AT1566" s="134" t="s">
        <v>128</v>
      </c>
      <c r="AU1566" s="134" t="s">
        <v>84</v>
      </c>
      <c r="AY1566" s="13" t="s">
        <v>125</v>
      </c>
      <c r="BE1566" s="135">
        <f>IF(N1566="základní",J1566,0)</f>
        <v>33000</v>
      </c>
      <c r="BF1566" s="135">
        <f>IF(N1566="snížená",J1566,0)</f>
        <v>0</v>
      </c>
      <c r="BG1566" s="135">
        <f>IF(N1566="zákl. přenesená",J1566,0)</f>
        <v>0</v>
      </c>
      <c r="BH1566" s="135">
        <f>IF(N1566="sníž. přenesená",J1566,0)</f>
        <v>0</v>
      </c>
      <c r="BI1566" s="135">
        <f>IF(N1566="nulová",J1566,0)</f>
        <v>0</v>
      </c>
      <c r="BJ1566" s="13" t="s">
        <v>82</v>
      </c>
      <c r="BK1566" s="135">
        <f>ROUND(I1566*H1566,2)</f>
        <v>33000</v>
      </c>
      <c r="BL1566" s="13" t="s">
        <v>133</v>
      </c>
      <c r="BM1566" s="134" t="s">
        <v>2845</v>
      </c>
    </row>
    <row r="1567" spans="2:65" s="1" customFormat="1" ht="19.2">
      <c r="B1567" s="25"/>
      <c r="D1567" s="136" t="s">
        <v>134</v>
      </c>
      <c r="F1567" s="137" t="s">
        <v>2846</v>
      </c>
      <c r="L1567" s="25"/>
      <c r="M1567" s="138"/>
      <c r="T1567" s="49"/>
      <c r="AT1567" s="13" t="s">
        <v>134</v>
      </c>
      <c r="AU1567" s="13" t="s">
        <v>84</v>
      </c>
    </row>
    <row r="1568" spans="2:65" s="1" customFormat="1" ht="16.5" customHeight="1">
      <c r="B1568" s="25"/>
      <c r="C1568" s="124" t="s">
        <v>2847</v>
      </c>
      <c r="D1568" s="124" t="s">
        <v>128</v>
      </c>
      <c r="E1568" s="125" t="s">
        <v>2848</v>
      </c>
      <c r="F1568" s="126" t="s">
        <v>2849</v>
      </c>
      <c r="G1568" s="127" t="s">
        <v>146</v>
      </c>
      <c r="H1568" s="128">
        <v>30</v>
      </c>
      <c r="I1568" s="129">
        <v>1210</v>
      </c>
      <c r="J1568" s="129">
        <f>ROUND(I1568*H1568,2)</f>
        <v>36300</v>
      </c>
      <c r="K1568" s="126" t="s">
        <v>132</v>
      </c>
      <c r="L1568" s="25"/>
      <c r="M1568" s="130" t="s">
        <v>1</v>
      </c>
      <c r="N1568" s="131" t="s">
        <v>39</v>
      </c>
      <c r="O1568" s="132">
        <v>0</v>
      </c>
      <c r="P1568" s="132">
        <f>O1568*H1568</f>
        <v>0</v>
      </c>
      <c r="Q1568" s="132">
        <v>0</v>
      </c>
      <c r="R1568" s="132">
        <f>Q1568*H1568</f>
        <v>0</v>
      </c>
      <c r="S1568" s="132">
        <v>0</v>
      </c>
      <c r="T1568" s="133">
        <f>S1568*H1568</f>
        <v>0</v>
      </c>
      <c r="AR1568" s="134" t="s">
        <v>133</v>
      </c>
      <c r="AT1568" s="134" t="s">
        <v>128</v>
      </c>
      <c r="AU1568" s="134" t="s">
        <v>84</v>
      </c>
      <c r="AY1568" s="13" t="s">
        <v>125</v>
      </c>
      <c r="BE1568" s="135">
        <f>IF(N1568="základní",J1568,0)</f>
        <v>36300</v>
      </c>
      <c r="BF1568" s="135">
        <f>IF(N1568="snížená",J1568,0)</f>
        <v>0</v>
      </c>
      <c r="BG1568" s="135">
        <f>IF(N1568="zákl. přenesená",J1568,0)</f>
        <v>0</v>
      </c>
      <c r="BH1568" s="135">
        <f>IF(N1568="sníž. přenesená",J1568,0)</f>
        <v>0</v>
      </c>
      <c r="BI1568" s="135">
        <f>IF(N1568="nulová",J1568,0)</f>
        <v>0</v>
      </c>
      <c r="BJ1568" s="13" t="s">
        <v>82</v>
      </c>
      <c r="BK1568" s="135">
        <f>ROUND(I1568*H1568,2)</f>
        <v>36300</v>
      </c>
      <c r="BL1568" s="13" t="s">
        <v>133</v>
      </c>
      <c r="BM1568" s="134" t="s">
        <v>2850</v>
      </c>
    </row>
    <row r="1569" spans="2:65" s="1" customFormat="1" ht="19.2">
      <c r="B1569" s="25"/>
      <c r="D1569" s="136" t="s">
        <v>134</v>
      </c>
      <c r="F1569" s="137" t="s">
        <v>2851</v>
      </c>
      <c r="L1569" s="25"/>
      <c r="M1569" s="138"/>
      <c r="T1569" s="49"/>
      <c r="AT1569" s="13" t="s">
        <v>134</v>
      </c>
      <c r="AU1569" s="13" t="s">
        <v>84</v>
      </c>
    </row>
    <row r="1570" spans="2:65" s="1" customFormat="1" ht="16.5" customHeight="1">
      <c r="B1570" s="25"/>
      <c r="C1570" s="124" t="s">
        <v>1686</v>
      </c>
      <c r="D1570" s="124" t="s">
        <v>128</v>
      </c>
      <c r="E1570" s="125" t="s">
        <v>2852</v>
      </c>
      <c r="F1570" s="126" t="s">
        <v>2853</v>
      </c>
      <c r="G1570" s="127" t="s">
        <v>146</v>
      </c>
      <c r="H1570" s="128">
        <v>10</v>
      </c>
      <c r="I1570" s="129">
        <v>126</v>
      </c>
      <c r="J1570" s="129">
        <f>ROUND(I1570*H1570,2)</f>
        <v>1260</v>
      </c>
      <c r="K1570" s="126" t="s">
        <v>132</v>
      </c>
      <c r="L1570" s="25"/>
      <c r="M1570" s="130" t="s">
        <v>1</v>
      </c>
      <c r="N1570" s="131" t="s">
        <v>39</v>
      </c>
      <c r="O1570" s="132">
        <v>0</v>
      </c>
      <c r="P1570" s="132">
        <f>O1570*H1570</f>
        <v>0</v>
      </c>
      <c r="Q1570" s="132">
        <v>0</v>
      </c>
      <c r="R1570" s="132">
        <f>Q1570*H1570</f>
        <v>0</v>
      </c>
      <c r="S1570" s="132">
        <v>0</v>
      </c>
      <c r="T1570" s="133">
        <f>S1570*H1570</f>
        <v>0</v>
      </c>
      <c r="AR1570" s="134" t="s">
        <v>133</v>
      </c>
      <c r="AT1570" s="134" t="s">
        <v>128</v>
      </c>
      <c r="AU1570" s="134" t="s">
        <v>84</v>
      </c>
      <c r="AY1570" s="13" t="s">
        <v>125</v>
      </c>
      <c r="BE1570" s="135">
        <f>IF(N1570="základní",J1570,0)</f>
        <v>1260</v>
      </c>
      <c r="BF1570" s="135">
        <f>IF(N1570="snížená",J1570,0)</f>
        <v>0</v>
      </c>
      <c r="BG1570" s="135">
        <f>IF(N1570="zákl. přenesená",J1570,0)</f>
        <v>0</v>
      </c>
      <c r="BH1570" s="135">
        <f>IF(N1570="sníž. přenesená",J1570,0)</f>
        <v>0</v>
      </c>
      <c r="BI1570" s="135">
        <f>IF(N1570="nulová",J1570,0)</f>
        <v>0</v>
      </c>
      <c r="BJ1570" s="13" t="s">
        <v>82</v>
      </c>
      <c r="BK1570" s="135">
        <f>ROUND(I1570*H1570,2)</f>
        <v>1260</v>
      </c>
      <c r="BL1570" s="13" t="s">
        <v>133</v>
      </c>
      <c r="BM1570" s="134" t="s">
        <v>2854</v>
      </c>
    </row>
    <row r="1571" spans="2:65" s="1" customFormat="1" ht="19.2">
      <c r="B1571" s="25"/>
      <c r="D1571" s="136" t="s">
        <v>134</v>
      </c>
      <c r="F1571" s="137" t="s">
        <v>2855</v>
      </c>
      <c r="L1571" s="25"/>
      <c r="M1571" s="138"/>
      <c r="T1571" s="49"/>
      <c r="AT1571" s="13" t="s">
        <v>134</v>
      </c>
      <c r="AU1571" s="13" t="s">
        <v>84</v>
      </c>
    </row>
    <row r="1572" spans="2:65" s="1" customFormat="1" ht="16.5" customHeight="1">
      <c r="B1572" s="25"/>
      <c r="C1572" s="124" t="s">
        <v>2856</v>
      </c>
      <c r="D1572" s="124" t="s">
        <v>128</v>
      </c>
      <c r="E1572" s="125" t="s">
        <v>2857</v>
      </c>
      <c r="F1572" s="126" t="s">
        <v>2858</v>
      </c>
      <c r="G1572" s="127" t="s">
        <v>146</v>
      </c>
      <c r="H1572" s="128">
        <v>10</v>
      </c>
      <c r="I1572" s="129">
        <v>34.9</v>
      </c>
      <c r="J1572" s="129">
        <f>ROUND(I1572*H1572,2)</f>
        <v>349</v>
      </c>
      <c r="K1572" s="126" t="s">
        <v>132</v>
      </c>
      <c r="L1572" s="25"/>
      <c r="M1572" s="130" t="s">
        <v>1</v>
      </c>
      <c r="N1572" s="131" t="s">
        <v>39</v>
      </c>
      <c r="O1572" s="132">
        <v>0</v>
      </c>
      <c r="P1572" s="132">
        <f>O1572*H1572</f>
        <v>0</v>
      </c>
      <c r="Q1572" s="132">
        <v>0</v>
      </c>
      <c r="R1572" s="132">
        <f>Q1572*H1572</f>
        <v>0</v>
      </c>
      <c r="S1572" s="132">
        <v>0</v>
      </c>
      <c r="T1572" s="133">
        <f>S1572*H1572</f>
        <v>0</v>
      </c>
      <c r="AR1572" s="134" t="s">
        <v>133</v>
      </c>
      <c r="AT1572" s="134" t="s">
        <v>128</v>
      </c>
      <c r="AU1572" s="134" t="s">
        <v>84</v>
      </c>
      <c r="AY1572" s="13" t="s">
        <v>125</v>
      </c>
      <c r="BE1572" s="135">
        <f>IF(N1572="základní",J1572,0)</f>
        <v>349</v>
      </c>
      <c r="BF1572" s="135">
        <f>IF(N1572="snížená",J1572,0)</f>
        <v>0</v>
      </c>
      <c r="BG1572" s="135">
        <f>IF(N1572="zákl. přenesená",J1572,0)</f>
        <v>0</v>
      </c>
      <c r="BH1572" s="135">
        <f>IF(N1572="sníž. přenesená",J1572,0)</f>
        <v>0</v>
      </c>
      <c r="BI1572" s="135">
        <f>IF(N1572="nulová",J1572,0)</f>
        <v>0</v>
      </c>
      <c r="BJ1572" s="13" t="s">
        <v>82</v>
      </c>
      <c r="BK1572" s="135">
        <f>ROUND(I1572*H1572,2)</f>
        <v>349</v>
      </c>
      <c r="BL1572" s="13" t="s">
        <v>133</v>
      </c>
      <c r="BM1572" s="134" t="s">
        <v>2859</v>
      </c>
    </row>
    <row r="1573" spans="2:65" s="1" customFormat="1" ht="19.2">
      <c r="B1573" s="25"/>
      <c r="D1573" s="136" t="s">
        <v>134</v>
      </c>
      <c r="F1573" s="137" t="s">
        <v>2860</v>
      </c>
      <c r="L1573" s="25"/>
      <c r="M1573" s="138"/>
      <c r="T1573" s="49"/>
      <c r="AT1573" s="13" t="s">
        <v>134</v>
      </c>
      <c r="AU1573" s="13" t="s">
        <v>84</v>
      </c>
    </row>
    <row r="1574" spans="2:65" s="1" customFormat="1" ht="16.5" customHeight="1">
      <c r="B1574" s="25"/>
      <c r="C1574" s="124" t="s">
        <v>1691</v>
      </c>
      <c r="D1574" s="124" t="s">
        <v>128</v>
      </c>
      <c r="E1574" s="125" t="s">
        <v>2861</v>
      </c>
      <c r="F1574" s="126" t="s">
        <v>2862</v>
      </c>
      <c r="G1574" s="127" t="s">
        <v>431</v>
      </c>
      <c r="H1574" s="128">
        <v>30</v>
      </c>
      <c r="I1574" s="129">
        <v>1070</v>
      </c>
      <c r="J1574" s="129">
        <f>ROUND(I1574*H1574,2)</f>
        <v>32100</v>
      </c>
      <c r="K1574" s="126" t="s">
        <v>132</v>
      </c>
      <c r="L1574" s="25"/>
      <c r="M1574" s="130" t="s">
        <v>1</v>
      </c>
      <c r="N1574" s="131" t="s">
        <v>39</v>
      </c>
      <c r="O1574" s="132">
        <v>0</v>
      </c>
      <c r="P1574" s="132">
        <f>O1574*H1574</f>
        <v>0</v>
      </c>
      <c r="Q1574" s="132">
        <v>0</v>
      </c>
      <c r="R1574" s="132">
        <f>Q1574*H1574</f>
        <v>0</v>
      </c>
      <c r="S1574" s="132">
        <v>0</v>
      </c>
      <c r="T1574" s="133">
        <f>S1574*H1574</f>
        <v>0</v>
      </c>
      <c r="AR1574" s="134" t="s">
        <v>133</v>
      </c>
      <c r="AT1574" s="134" t="s">
        <v>128</v>
      </c>
      <c r="AU1574" s="134" t="s">
        <v>84</v>
      </c>
      <c r="AY1574" s="13" t="s">
        <v>125</v>
      </c>
      <c r="BE1574" s="135">
        <f>IF(N1574="základní",J1574,0)</f>
        <v>32100</v>
      </c>
      <c r="BF1574" s="135">
        <f>IF(N1574="snížená",J1574,0)</f>
        <v>0</v>
      </c>
      <c r="BG1574" s="135">
        <f>IF(N1574="zákl. přenesená",J1574,0)</f>
        <v>0</v>
      </c>
      <c r="BH1574" s="135">
        <f>IF(N1574="sníž. přenesená",J1574,0)</f>
        <v>0</v>
      </c>
      <c r="BI1574" s="135">
        <f>IF(N1574="nulová",J1574,0)</f>
        <v>0</v>
      </c>
      <c r="BJ1574" s="13" t="s">
        <v>82</v>
      </c>
      <c r="BK1574" s="135">
        <f>ROUND(I1574*H1574,2)</f>
        <v>32100</v>
      </c>
      <c r="BL1574" s="13" t="s">
        <v>133</v>
      </c>
      <c r="BM1574" s="134" t="s">
        <v>2863</v>
      </c>
    </row>
    <row r="1575" spans="2:65" s="1" customFormat="1" ht="19.2">
      <c r="B1575" s="25"/>
      <c r="D1575" s="136" t="s">
        <v>134</v>
      </c>
      <c r="F1575" s="137" t="s">
        <v>2864</v>
      </c>
      <c r="L1575" s="25"/>
      <c r="M1575" s="138"/>
      <c r="T1575" s="49"/>
      <c r="AT1575" s="13" t="s">
        <v>134</v>
      </c>
      <c r="AU1575" s="13" t="s">
        <v>84</v>
      </c>
    </row>
    <row r="1576" spans="2:65" s="1" customFormat="1" ht="16.5" customHeight="1">
      <c r="B1576" s="25"/>
      <c r="C1576" s="124" t="s">
        <v>2865</v>
      </c>
      <c r="D1576" s="124" t="s">
        <v>128</v>
      </c>
      <c r="E1576" s="125" t="s">
        <v>2866</v>
      </c>
      <c r="F1576" s="126" t="s">
        <v>2867</v>
      </c>
      <c r="G1576" s="127" t="s">
        <v>431</v>
      </c>
      <c r="H1576" s="128">
        <v>30</v>
      </c>
      <c r="I1576" s="129">
        <v>677</v>
      </c>
      <c r="J1576" s="129">
        <f>ROUND(I1576*H1576,2)</f>
        <v>20310</v>
      </c>
      <c r="K1576" s="126" t="s">
        <v>132</v>
      </c>
      <c r="L1576" s="25"/>
      <c r="M1576" s="130" t="s">
        <v>1</v>
      </c>
      <c r="N1576" s="131" t="s">
        <v>39</v>
      </c>
      <c r="O1576" s="132">
        <v>0</v>
      </c>
      <c r="P1576" s="132">
        <f>O1576*H1576</f>
        <v>0</v>
      </c>
      <c r="Q1576" s="132">
        <v>0</v>
      </c>
      <c r="R1576" s="132">
        <f>Q1576*H1576</f>
        <v>0</v>
      </c>
      <c r="S1576" s="132">
        <v>0</v>
      </c>
      <c r="T1576" s="133">
        <f>S1576*H1576</f>
        <v>0</v>
      </c>
      <c r="AR1576" s="134" t="s">
        <v>133</v>
      </c>
      <c r="AT1576" s="134" t="s">
        <v>128</v>
      </c>
      <c r="AU1576" s="134" t="s">
        <v>84</v>
      </c>
      <c r="AY1576" s="13" t="s">
        <v>125</v>
      </c>
      <c r="BE1576" s="135">
        <f>IF(N1576="základní",J1576,0)</f>
        <v>20310</v>
      </c>
      <c r="BF1576" s="135">
        <f>IF(N1576="snížená",J1576,0)</f>
        <v>0</v>
      </c>
      <c r="BG1576" s="135">
        <f>IF(N1576="zákl. přenesená",J1576,0)</f>
        <v>0</v>
      </c>
      <c r="BH1576" s="135">
        <f>IF(N1576="sníž. přenesená",J1576,0)</f>
        <v>0</v>
      </c>
      <c r="BI1576" s="135">
        <f>IF(N1576="nulová",J1576,0)</f>
        <v>0</v>
      </c>
      <c r="BJ1576" s="13" t="s">
        <v>82</v>
      </c>
      <c r="BK1576" s="135">
        <f>ROUND(I1576*H1576,2)</f>
        <v>20310</v>
      </c>
      <c r="BL1576" s="13" t="s">
        <v>133</v>
      </c>
      <c r="BM1576" s="134" t="s">
        <v>2868</v>
      </c>
    </row>
    <row r="1577" spans="2:65" s="1" customFormat="1" ht="19.2">
      <c r="B1577" s="25"/>
      <c r="D1577" s="136" t="s">
        <v>134</v>
      </c>
      <c r="F1577" s="137" t="s">
        <v>2869</v>
      </c>
      <c r="L1577" s="25"/>
      <c r="M1577" s="138"/>
      <c r="T1577" s="49"/>
      <c r="AT1577" s="13" t="s">
        <v>134</v>
      </c>
      <c r="AU1577" s="13" t="s">
        <v>84</v>
      </c>
    </row>
    <row r="1578" spans="2:65" s="1" customFormat="1" ht="16.5" customHeight="1">
      <c r="B1578" s="25"/>
      <c r="C1578" s="124" t="s">
        <v>1695</v>
      </c>
      <c r="D1578" s="124" t="s">
        <v>128</v>
      </c>
      <c r="E1578" s="125" t="s">
        <v>2870</v>
      </c>
      <c r="F1578" s="126" t="s">
        <v>2871</v>
      </c>
      <c r="G1578" s="127" t="s">
        <v>431</v>
      </c>
      <c r="H1578" s="128">
        <v>30</v>
      </c>
      <c r="I1578" s="129">
        <v>2490</v>
      </c>
      <c r="J1578" s="129">
        <f>ROUND(I1578*H1578,2)</f>
        <v>74700</v>
      </c>
      <c r="K1578" s="126" t="s">
        <v>132</v>
      </c>
      <c r="L1578" s="25"/>
      <c r="M1578" s="130" t="s">
        <v>1</v>
      </c>
      <c r="N1578" s="131" t="s">
        <v>39</v>
      </c>
      <c r="O1578" s="132">
        <v>0</v>
      </c>
      <c r="P1578" s="132">
        <f>O1578*H1578</f>
        <v>0</v>
      </c>
      <c r="Q1578" s="132">
        <v>0</v>
      </c>
      <c r="R1578" s="132">
        <f>Q1578*H1578</f>
        <v>0</v>
      </c>
      <c r="S1578" s="132">
        <v>0</v>
      </c>
      <c r="T1578" s="133">
        <f>S1578*H1578</f>
        <v>0</v>
      </c>
      <c r="AR1578" s="134" t="s">
        <v>133</v>
      </c>
      <c r="AT1578" s="134" t="s">
        <v>128</v>
      </c>
      <c r="AU1578" s="134" t="s">
        <v>84</v>
      </c>
      <c r="AY1578" s="13" t="s">
        <v>125</v>
      </c>
      <c r="BE1578" s="135">
        <f>IF(N1578="základní",J1578,0)</f>
        <v>74700</v>
      </c>
      <c r="BF1578" s="135">
        <f>IF(N1578="snížená",J1578,0)</f>
        <v>0</v>
      </c>
      <c r="BG1578" s="135">
        <f>IF(N1578="zákl. přenesená",J1578,0)</f>
        <v>0</v>
      </c>
      <c r="BH1578" s="135">
        <f>IF(N1578="sníž. přenesená",J1578,0)</f>
        <v>0</v>
      </c>
      <c r="BI1578" s="135">
        <f>IF(N1578="nulová",J1578,0)</f>
        <v>0</v>
      </c>
      <c r="BJ1578" s="13" t="s">
        <v>82</v>
      </c>
      <c r="BK1578" s="135">
        <f>ROUND(I1578*H1578,2)</f>
        <v>74700</v>
      </c>
      <c r="BL1578" s="13" t="s">
        <v>133</v>
      </c>
      <c r="BM1578" s="134" t="s">
        <v>2872</v>
      </c>
    </row>
    <row r="1579" spans="2:65" s="1" customFormat="1" ht="19.2">
      <c r="B1579" s="25"/>
      <c r="D1579" s="136" t="s">
        <v>134</v>
      </c>
      <c r="F1579" s="137" t="s">
        <v>2873</v>
      </c>
      <c r="L1579" s="25"/>
      <c r="M1579" s="138"/>
      <c r="T1579" s="49"/>
      <c r="AT1579" s="13" t="s">
        <v>134</v>
      </c>
      <c r="AU1579" s="13" t="s">
        <v>84</v>
      </c>
    </row>
    <row r="1580" spans="2:65" s="1" customFormat="1" ht="16.5" customHeight="1">
      <c r="B1580" s="25"/>
      <c r="C1580" s="124" t="s">
        <v>2874</v>
      </c>
      <c r="D1580" s="124" t="s">
        <v>128</v>
      </c>
      <c r="E1580" s="125" t="s">
        <v>2875</v>
      </c>
      <c r="F1580" s="126" t="s">
        <v>2876</v>
      </c>
      <c r="G1580" s="127" t="s">
        <v>431</v>
      </c>
      <c r="H1580" s="128">
        <v>30</v>
      </c>
      <c r="I1580" s="129">
        <v>2550</v>
      </c>
      <c r="J1580" s="129">
        <f>ROUND(I1580*H1580,2)</f>
        <v>76500</v>
      </c>
      <c r="K1580" s="126" t="s">
        <v>132</v>
      </c>
      <c r="L1580" s="25"/>
      <c r="M1580" s="130" t="s">
        <v>1</v>
      </c>
      <c r="N1580" s="131" t="s">
        <v>39</v>
      </c>
      <c r="O1580" s="132">
        <v>0</v>
      </c>
      <c r="P1580" s="132">
        <f>O1580*H1580</f>
        <v>0</v>
      </c>
      <c r="Q1580" s="132">
        <v>0</v>
      </c>
      <c r="R1580" s="132">
        <f>Q1580*H1580</f>
        <v>0</v>
      </c>
      <c r="S1580" s="132">
        <v>0</v>
      </c>
      <c r="T1580" s="133">
        <f>S1580*H1580</f>
        <v>0</v>
      </c>
      <c r="AR1580" s="134" t="s">
        <v>133</v>
      </c>
      <c r="AT1580" s="134" t="s">
        <v>128</v>
      </c>
      <c r="AU1580" s="134" t="s">
        <v>84</v>
      </c>
      <c r="AY1580" s="13" t="s">
        <v>125</v>
      </c>
      <c r="BE1580" s="135">
        <f>IF(N1580="základní",J1580,0)</f>
        <v>76500</v>
      </c>
      <c r="BF1580" s="135">
        <f>IF(N1580="snížená",J1580,0)</f>
        <v>0</v>
      </c>
      <c r="BG1580" s="135">
        <f>IF(N1580="zákl. přenesená",J1580,0)</f>
        <v>0</v>
      </c>
      <c r="BH1580" s="135">
        <f>IF(N1580="sníž. přenesená",J1580,0)</f>
        <v>0</v>
      </c>
      <c r="BI1580" s="135">
        <f>IF(N1580="nulová",J1580,0)</f>
        <v>0</v>
      </c>
      <c r="BJ1580" s="13" t="s">
        <v>82</v>
      </c>
      <c r="BK1580" s="135">
        <f>ROUND(I1580*H1580,2)</f>
        <v>76500</v>
      </c>
      <c r="BL1580" s="13" t="s">
        <v>133</v>
      </c>
      <c r="BM1580" s="134" t="s">
        <v>2877</v>
      </c>
    </row>
    <row r="1581" spans="2:65" s="1" customFormat="1" ht="19.2">
      <c r="B1581" s="25"/>
      <c r="D1581" s="136" t="s">
        <v>134</v>
      </c>
      <c r="F1581" s="137" t="s">
        <v>2878</v>
      </c>
      <c r="L1581" s="25"/>
      <c r="M1581" s="138"/>
      <c r="T1581" s="49"/>
      <c r="AT1581" s="13" t="s">
        <v>134</v>
      </c>
      <c r="AU1581" s="13" t="s">
        <v>84</v>
      </c>
    </row>
    <row r="1582" spans="2:65" s="1" customFormat="1" ht="16.5" customHeight="1">
      <c r="B1582" s="25"/>
      <c r="C1582" s="124" t="s">
        <v>1700</v>
      </c>
      <c r="D1582" s="124" t="s">
        <v>128</v>
      </c>
      <c r="E1582" s="125" t="s">
        <v>2879</v>
      </c>
      <c r="F1582" s="126" t="s">
        <v>2880</v>
      </c>
      <c r="G1582" s="127" t="s">
        <v>431</v>
      </c>
      <c r="H1582" s="128">
        <v>30</v>
      </c>
      <c r="I1582" s="129">
        <v>1620</v>
      </c>
      <c r="J1582" s="129">
        <f>ROUND(I1582*H1582,2)</f>
        <v>48600</v>
      </c>
      <c r="K1582" s="126" t="s">
        <v>132</v>
      </c>
      <c r="L1582" s="25"/>
      <c r="M1582" s="130" t="s">
        <v>1</v>
      </c>
      <c r="N1582" s="131" t="s">
        <v>39</v>
      </c>
      <c r="O1582" s="132">
        <v>0</v>
      </c>
      <c r="P1582" s="132">
        <f>O1582*H1582</f>
        <v>0</v>
      </c>
      <c r="Q1582" s="132">
        <v>0</v>
      </c>
      <c r="R1582" s="132">
        <f>Q1582*H1582</f>
        <v>0</v>
      </c>
      <c r="S1582" s="132">
        <v>0</v>
      </c>
      <c r="T1582" s="133">
        <f>S1582*H1582</f>
        <v>0</v>
      </c>
      <c r="AR1582" s="134" t="s">
        <v>133</v>
      </c>
      <c r="AT1582" s="134" t="s">
        <v>128</v>
      </c>
      <c r="AU1582" s="134" t="s">
        <v>84</v>
      </c>
      <c r="AY1582" s="13" t="s">
        <v>125</v>
      </c>
      <c r="BE1582" s="135">
        <f>IF(N1582="základní",J1582,0)</f>
        <v>48600</v>
      </c>
      <c r="BF1582" s="135">
        <f>IF(N1582="snížená",J1582,0)</f>
        <v>0</v>
      </c>
      <c r="BG1582" s="135">
        <f>IF(N1582="zákl. přenesená",J1582,0)</f>
        <v>0</v>
      </c>
      <c r="BH1582" s="135">
        <f>IF(N1582="sníž. přenesená",J1582,0)</f>
        <v>0</v>
      </c>
      <c r="BI1582" s="135">
        <f>IF(N1582="nulová",J1582,0)</f>
        <v>0</v>
      </c>
      <c r="BJ1582" s="13" t="s">
        <v>82</v>
      </c>
      <c r="BK1582" s="135">
        <f>ROUND(I1582*H1582,2)</f>
        <v>48600</v>
      </c>
      <c r="BL1582" s="13" t="s">
        <v>133</v>
      </c>
      <c r="BM1582" s="134" t="s">
        <v>2881</v>
      </c>
    </row>
    <row r="1583" spans="2:65" s="1" customFormat="1" ht="19.2">
      <c r="B1583" s="25"/>
      <c r="D1583" s="136" t="s">
        <v>134</v>
      </c>
      <c r="F1583" s="137" t="s">
        <v>2882</v>
      </c>
      <c r="L1583" s="25"/>
      <c r="M1583" s="138"/>
      <c r="T1583" s="49"/>
      <c r="AT1583" s="13" t="s">
        <v>134</v>
      </c>
      <c r="AU1583" s="13" t="s">
        <v>84</v>
      </c>
    </row>
    <row r="1584" spans="2:65" s="1" customFormat="1" ht="16.5" customHeight="1">
      <c r="B1584" s="25"/>
      <c r="C1584" s="124" t="s">
        <v>2883</v>
      </c>
      <c r="D1584" s="124" t="s">
        <v>128</v>
      </c>
      <c r="E1584" s="125" t="s">
        <v>2884</v>
      </c>
      <c r="F1584" s="126" t="s">
        <v>2885</v>
      </c>
      <c r="G1584" s="127" t="s">
        <v>431</v>
      </c>
      <c r="H1584" s="128">
        <v>30</v>
      </c>
      <c r="I1584" s="129">
        <v>5930</v>
      </c>
      <c r="J1584" s="129">
        <f>ROUND(I1584*H1584,2)</f>
        <v>177900</v>
      </c>
      <c r="K1584" s="126" t="s">
        <v>132</v>
      </c>
      <c r="L1584" s="25"/>
      <c r="M1584" s="130" t="s">
        <v>1</v>
      </c>
      <c r="N1584" s="131" t="s">
        <v>39</v>
      </c>
      <c r="O1584" s="132">
        <v>0</v>
      </c>
      <c r="P1584" s="132">
        <f>O1584*H1584</f>
        <v>0</v>
      </c>
      <c r="Q1584" s="132">
        <v>0</v>
      </c>
      <c r="R1584" s="132">
        <f>Q1584*H1584</f>
        <v>0</v>
      </c>
      <c r="S1584" s="132">
        <v>0</v>
      </c>
      <c r="T1584" s="133">
        <f>S1584*H1584</f>
        <v>0</v>
      </c>
      <c r="AR1584" s="134" t="s">
        <v>133</v>
      </c>
      <c r="AT1584" s="134" t="s">
        <v>128</v>
      </c>
      <c r="AU1584" s="134" t="s">
        <v>84</v>
      </c>
      <c r="AY1584" s="13" t="s">
        <v>125</v>
      </c>
      <c r="BE1584" s="135">
        <f>IF(N1584="základní",J1584,0)</f>
        <v>177900</v>
      </c>
      <c r="BF1584" s="135">
        <f>IF(N1584="snížená",J1584,0)</f>
        <v>0</v>
      </c>
      <c r="BG1584" s="135">
        <f>IF(N1584="zákl. přenesená",J1584,0)</f>
        <v>0</v>
      </c>
      <c r="BH1584" s="135">
        <f>IF(N1584="sníž. přenesená",J1584,0)</f>
        <v>0</v>
      </c>
      <c r="BI1584" s="135">
        <f>IF(N1584="nulová",J1584,0)</f>
        <v>0</v>
      </c>
      <c r="BJ1584" s="13" t="s">
        <v>82</v>
      </c>
      <c r="BK1584" s="135">
        <f>ROUND(I1584*H1584,2)</f>
        <v>177900</v>
      </c>
      <c r="BL1584" s="13" t="s">
        <v>133</v>
      </c>
      <c r="BM1584" s="134" t="s">
        <v>2886</v>
      </c>
    </row>
    <row r="1585" spans="2:65" s="1" customFormat="1" ht="19.2">
      <c r="B1585" s="25"/>
      <c r="D1585" s="136" t="s">
        <v>134</v>
      </c>
      <c r="F1585" s="137" t="s">
        <v>2887</v>
      </c>
      <c r="L1585" s="25"/>
      <c r="M1585" s="138"/>
      <c r="T1585" s="49"/>
      <c r="AT1585" s="13" t="s">
        <v>134</v>
      </c>
      <c r="AU1585" s="13" t="s">
        <v>84</v>
      </c>
    </row>
    <row r="1586" spans="2:65" s="1" customFormat="1" ht="16.5" customHeight="1">
      <c r="B1586" s="25"/>
      <c r="C1586" s="124" t="s">
        <v>1704</v>
      </c>
      <c r="D1586" s="124" t="s">
        <v>128</v>
      </c>
      <c r="E1586" s="125" t="s">
        <v>2888</v>
      </c>
      <c r="F1586" s="126" t="s">
        <v>2889</v>
      </c>
      <c r="G1586" s="127" t="s">
        <v>431</v>
      </c>
      <c r="H1586" s="128">
        <v>30</v>
      </c>
      <c r="I1586" s="129">
        <v>1470</v>
      </c>
      <c r="J1586" s="129">
        <f>ROUND(I1586*H1586,2)</f>
        <v>44100</v>
      </c>
      <c r="K1586" s="126" t="s">
        <v>132</v>
      </c>
      <c r="L1586" s="25"/>
      <c r="M1586" s="130" t="s">
        <v>1</v>
      </c>
      <c r="N1586" s="131" t="s">
        <v>39</v>
      </c>
      <c r="O1586" s="132">
        <v>0</v>
      </c>
      <c r="P1586" s="132">
        <f>O1586*H1586</f>
        <v>0</v>
      </c>
      <c r="Q1586" s="132">
        <v>0</v>
      </c>
      <c r="R1586" s="132">
        <f>Q1586*H1586</f>
        <v>0</v>
      </c>
      <c r="S1586" s="132">
        <v>0</v>
      </c>
      <c r="T1586" s="133">
        <f>S1586*H1586</f>
        <v>0</v>
      </c>
      <c r="AR1586" s="134" t="s">
        <v>133</v>
      </c>
      <c r="AT1586" s="134" t="s">
        <v>128</v>
      </c>
      <c r="AU1586" s="134" t="s">
        <v>84</v>
      </c>
      <c r="AY1586" s="13" t="s">
        <v>125</v>
      </c>
      <c r="BE1586" s="135">
        <f>IF(N1586="základní",J1586,0)</f>
        <v>44100</v>
      </c>
      <c r="BF1586" s="135">
        <f>IF(N1586="snížená",J1586,0)</f>
        <v>0</v>
      </c>
      <c r="BG1586" s="135">
        <f>IF(N1586="zákl. přenesená",J1586,0)</f>
        <v>0</v>
      </c>
      <c r="BH1586" s="135">
        <f>IF(N1586="sníž. přenesená",J1586,0)</f>
        <v>0</v>
      </c>
      <c r="BI1586" s="135">
        <f>IF(N1586="nulová",J1586,0)</f>
        <v>0</v>
      </c>
      <c r="BJ1586" s="13" t="s">
        <v>82</v>
      </c>
      <c r="BK1586" s="135">
        <f>ROUND(I1586*H1586,2)</f>
        <v>44100</v>
      </c>
      <c r="BL1586" s="13" t="s">
        <v>133</v>
      </c>
      <c r="BM1586" s="134" t="s">
        <v>2890</v>
      </c>
    </row>
    <row r="1587" spans="2:65" s="1" customFormat="1" ht="19.2">
      <c r="B1587" s="25"/>
      <c r="D1587" s="136" t="s">
        <v>134</v>
      </c>
      <c r="F1587" s="137" t="s">
        <v>2891</v>
      </c>
      <c r="L1587" s="25"/>
      <c r="M1587" s="138"/>
      <c r="T1587" s="49"/>
      <c r="AT1587" s="13" t="s">
        <v>134</v>
      </c>
      <c r="AU1587" s="13" t="s">
        <v>84</v>
      </c>
    </row>
    <row r="1588" spans="2:65" s="1" customFormat="1" ht="16.5" customHeight="1">
      <c r="B1588" s="25"/>
      <c r="C1588" s="124" t="s">
        <v>2892</v>
      </c>
      <c r="D1588" s="124" t="s">
        <v>128</v>
      </c>
      <c r="E1588" s="125" t="s">
        <v>2893</v>
      </c>
      <c r="F1588" s="126" t="s">
        <v>2894</v>
      </c>
      <c r="G1588" s="127" t="s">
        <v>431</v>
      </c>
      <c r="H1588" s="128">
        <v>30</v>
      </c>
      <c r="I1588" s="129">
        <v>3690</v>
      </c>
      <c r="J1588" s="129">
        <f>ROUND(I1588*H1588,2)</f>
        <v>110700</v>
      </c>
      <c r="K1588" s="126" t="s">
        <v>132</v>
      </c>
      <c r="L1588" s="25"/>
      <c r="M1588" s="130" t="s">
        <v>1</v>
      </c>
      <c r="N1588" s="131" t="s">
        <v>39</v>
      </c>
      <c r="O1588" s="132">
        <v>0</v>
      </c>
      <c r="P1588" s="132">
        <f>O1588*H1588</f>
        <v>0</v>
      </c>
      <c r="Q1588" s="132">
        <v>0</v>
      </c>
      <c r="R1588" s="132">
        <f>Q1588*H1588</f>
        <v>0</v>
      </c>
      <c r="S1588" s="132">
        <v>0</v>
      </c>
      <c r="T1588" s="133">
        <f>S1588*H1588</f>
        <v>0</v>
      </c>
      <c r="AR1588" s="134" t="s">
        <v>133</v>
      </c>
      <c r="AT1588" s="134" t="s">
        <v>128</v>
      </c>
      <c r="AU1588" s="134" t="s">
        <v>84</v>
      </c>
      <c r="AY1588" s="13" t="s">
        <v>125</v>
      </c>
      <c r="BE1588" s="135">
        <f>IF(N1588="základní",J1588,0)</f>
        <v>110700</v>
      </c>
      <c r="BF1588" s="135">
        <f>IF(N1588="snížená",J1588,0)</f>
        <v>0</v>
      </c>
      <c r="BG1588" s="135">
        <f>IF(N1588="zákl. přenesená",J1588,0)</f>
        <v>0</v>
      </c>
      <c r="BH1588" s="135">
        <f>IF(N1588="sníž. přenesená",J1588,0)</f>
        <v>0</v>
      </c>
      <c r="BI1588" s="135">
        <f>IF(N1588="nulová",J1588,0)</f>
        <v>0</v>
      </c>
      <c r="BJ1588" s="13" t="s">
        <v>82</v>
      </c>
      <c r="BK1588" s="135">
        <f>ROUND(I1588*H1588,2)</f>
        <v>110700</v>
      </c>
      <c r="BL1588" s="13" t="s">
        <v>133</v>
      </c>
      <c r="BM1588" s="134" t="s">
        <v>2895</v>
      </c>
    </row>
    <row r="1589" spans="2:65" s="1" customFormat="1" ht="19.2">
      <c r="B1589" s="25"/>
      <c r="D1589" s="136" t="s">
        <v>134</v>
      </c>
      <c r="F1589" s="137" t="s">
        <v>2896</v>
      </c>
      <c r="L1589" s="25"/>
      <c r="M1589" s="138"/>
      <c r="T1589" s="49"/>
      <c r="AT1589" s="13" t="s">
        <v>134</v>
      </c>
      <c r="AU1589" s="13" t="s">
        <v>84</v>
      </c>
    </row>
    <row r="1590" spans="2:65" s="1" customFormat="1" ht="16.5" customHeight="1">
      <c r="B1590" s="25"/>
      <c r="C1590" s="124" t="s">
        <v>2897</v>
      </c>
      <c r="D1590" s="124" t="s">
        <v>128</v>
      </c>
      <c r="E1590" s="125" t="s">
        <v>2898</v>
      </c>
      <c r="F1590" s="126" t="s">
        <v>2899</v>
      </c>
      <c r="G1590" s="127" t="s">
        <v>431</v>
      </c>
      <c r="H1590" s="128">
        <v>30</v>
      </c>
      <c r="I1590" s="129">
        <v>1070</v>
      </c>
      <c r="J1590" s="129">
        <f>ROUND(I1590*H1590,2)</f>
        <v>32100</v>
      </c>
      <c r="K1590" s="126" t="s">
        <v>132</v>
      </c>
      <c r="L1590" s="25"/>
      <c r="M1590" s="130" t="s">
        <v>1</v>
      </c>
      <c r="N1590" s="131" t="s">
        <v>39</v>
      </c>
      <c r="O1590" s="132">
        <v>0</v>
      </c>
      <c r="P1590" s="132">
        <f>O1590*H1590</f>
        <v>0</v>
      </c>
      <c r="Q1590" s="132">
        <v>0</v>
      </c>
      <c r="R1590" s="132">
        <f>Q1590*H1590</f>
        <v>0</v>
      </c>
      <c r="S1590" s="132">
        <v>0</v>
      </c>
      <c r="T1590" s="133">
        <f>S1590*H1590</f>
        <v>0</v>
      </c>
      <c r="AR1590" s="134" t="s">
        <v>133</v>
      </c>
      <c r="AT1590" s="134" t="s">
        <v>128</v>
      </c>
      <c r="AU1590" s="134" t="s">
        <v>84</v>
      </c>
      <c r="AY1590" s="13" t="s">
        <v>125</v>
      </c>
      <c r="BE1590" s="135">
        <f>IF(N1590="základní",J1590,0)</f>
        <v>32100</v>
      </c>
      <c r="BF1590" s="135">
        <f>IF(N1590="snížená",J1590,0)</f>
        <v>0</v>
      </c>
      <c r="BG1590" s="135">
        <f>IF(N1590="zákl. přenesená",J1590,0)</f>
        <v>0</v>
      </c>
      <c r="BH1590" s="135">
        <f>IF(N1590="sníž. přenesená",J1590,0)</f>
        <v>0</v>
      </c>
      <c r="BI1590" s="135">
        <f>IF(N1590="nulová",J1590,0)</f>
        <v>0</v>
      </c>
      <c r="BJ1590" s="13" t="s">
        <v>82</v>
      </c>
      <c r="BK1590" s="135">
        <f>ROUND(I1590*H1590,2)</f>
        <v>32100</v>
      </c>
      <c r="BL1590" s="13" t="s">
        <v>133</v>
      </c>
      <c r="BM1590" s="134" t="s">
        <v>2900</v>
      </c>
    </row>
    <row r="1591" spans="2:65" s="1" customFormat="1" ht="19.2">
      <c r="B1591" s="25"/>
      <c r="D1591" s="136" t="s">
        <v>134</v>
      </c>
      <c r="F1591" s="137" t="s">
        <v>2901</v>
      </c>
      <c r="L1591" s="25"/>
      <c r="M1591" s="138"/>
      <c r="T1591" s="49"/>
      <c r="AT1591" s="13" t="s">
        <v>134</v>
      </c>
      <c r="AU1591" s="13" t="s">
        <v>84</v>
      </c>
    </row>
    <row r="1592" spans="2:65" s="1" customFormat="1" ht="16.5" customHeight="1">
      <c r="B1592" s="25"/>
      <c r="C1592" s="124" t="s">
        <v>2902</v>
      </c>
      <c r="D1592" s="124" t="s">
        <v>128</v>
      </c>
      <c r="E1592" s="125" t="s">
        <v>2903</v>
      </c>
      <c r="F1592" s="126" t="s">
        <v>2904</v>
      </c>
      <c r="G1592" s="127" t="s">
        <v>431</v>
      </c>
      <c r="H1592" s="128">
        <v>30</v>
      </c>
      <c r="I1592" s="129">
        <v>677</v>
      </c>
      <c r="J1592" s="129">
        <f>ROUND(I1592*H1592,2)</f>
        <v>20310</v>
      </c>
      <c r="K1592" s="126" t="s">
        <v>132</v>
      </c>
      <c r="L1592" s="25"/>
      <c r="M1592" s="130" t="s">
        <v>1</v>
      </c>
      <c r="N1592" s="131" t="s">
        <v>39</v>
      </c>
      <c r="O1592" s="132">
        <v>0</v>
      </c>
      <c r="P1592" s="132">
        <f>O1592*H1592</f>
        <v>0</v>
      </c>
      <c r="Q1592" s="132">
        <v>0</v>
      </c>
      <c r="R1592" s="132">
        <f>Q1592*H1592</f>
        <v>0</v>
      </c>
      <c r="S1592" s="132">
        <v>0</v>
      </c>
      <c r="T1592" s="133">
        <f>S1592*H1592</f>
        <v>0</v>
      </c>
      <c r="AR1592" s="134" t="s">
        <v>133</v>
      </c>
      <c r="AT1592" s="134" t="s">
        <v>128</v>
      </c>
      <c r="AU1592" s="134" t="s">
        <v>84</v>
      </c>
      <c r="AY1592" s="13" t="s">
        <v>125</v>
      </c>
      <c r="BE1592" s="135">
        <f>IF(N1592="základní",J1592,0)</f>
        <v>20310</v>
      </c>
      <c r="BF1592" s="135">
        <f>IF(N1592="snížená",J1592,0)</f>
        <v>0</v>
      </c>
      <c r="BG1592" s="135">
        <f>IF(N1592="zákl. přenesená",J1592,0)</f>
        <v>0</v>
      </c>
      <c r="BH1592" s="135">
        <f>IF(N1592="sníž. přenesená",J1592,0)</f>
        <v>0</v>
      </c>
      <c r="BI1592" s="135">
        <f>IF(N1592="nulová",J1592,0)</f>
        <v>0</v>
      </c>
      <c r="BJ1592" s="13" t="s">
        <v>82</v>
      </c>
      <c r="BK1592" s="135">
        <f>ROUND(I1592*H1592,2)</f>
        <v>20310</v>
      </c>
      <c r="BL1592" s="13" t="s">
        <v>133</v>
      </c>
      <c r="BM1592" s="134" t="s">
        <v>2905</v>
      </c>
    </row>
    <row r="1593" spans="2:65" s="1" customFormat="1" ht="19.2">
      <c r="B1593" s="25"/>
      <c r="D1593" s="136" t="s">
        <v>134</v>
      </c>
      <c r="F1593" s="137" t="s">
        <v>2906</v>
      </c>
      <c r="L1593" s="25"/>
      <c r="M1593" s="138"/>
      <c r="T1593" s="49"/>
      <c r="AT1593" s="13" t="s">
        <v>134</v>
      </c>
      <c r="AU1593" s="13" t="s">
        <v>84</v>
      </c>
    </row>
    <row r="1594" spans="2:65" s="1" customFormat="1" ht="16.5" customHeight="1">
      <c r="B1594" s="25"/>
      <c r="C1594" s="124" t="s">
        <v>2907</v>
      </c>
      <c r="D1594" s="124" t="s">
        <v>128</v>
      </c>
      <c r="E1594" s="125" t="s">
        <v>2908</v>
      </c>
      <c r="F1594" s="126" t="s">
        <v>2909</v>
      </c>
      <c r="G1594" s="127" t="s">
        <v>431</v>
      </c>
      <c r="H1594" s="128">
        <v>20</v>
      </c>
      <c r="I1594" s="129">
        <v>2490</v>
      </c>
      <c r="J1594" s="129">
        <f>ROUND(I1594*H1594,2)</f>
        <v>49800</v>
      </c>
      <c r="K1594" s="126" t="s">
        <v>132</v>
      </c>
      <c r="L1594" s="25"/>
      <c r="M1594" s="130" t="s">
        <v>1</v>
      </c>
      <c r="N1594" s="131" t="s">
        <v>39</v>
      </c>
      <c r="O1594" s="132">
        <v>0</v>
      </c>
      <c r="P1594" s="132">
        <f>O1594*H1594</f>
        <v>0</v>
      </c>
      <c r="Q1594" s="132">
        <v>0</v>
      </c>
      <c r="R1594" s="132">
        <f>Q1594*H1594</f>
        <v>0</v>
      </c>
      <c r="S1594" s="132">
        <v>0</v>
      </c>
      <c r="T1594" s="133">
        <f>S1594*H1594</f>
        <v>0</v>
      </c>
      <c r="AR1594" s="134" t="s">
        <v>133</v>
      </c>
      <c r="AT1594" s="134" t="s">
        <v>128</v>
      </c>
      <c r="AU1594" s="134" t="s">
        <v>84</v>
      </c>
      <c r="AY1594" s="13" t="s">
        <v>125</v>
      </c>
      <c r="BE1594" s="135">
        <f>IF(N1594="základní",J1594,0)</f>
        <v>49800</v>
      </c>
      <c r="BF1594" s="135">
        <f>IF(N1594="snížená",J1594,0)</f>
        <v>0</v>
      </c>
      <c r="BG1594" s="135">
        <f>IF(N1594="zákl. přenesená",J1594,0)</f>
        <v>0</v>
      </c>
      <c r="BH1594" s="135">
        <f>IF(N1594="sníž. přenesená",J1594,0)</f>
        <v>0</v>
      </c>
      <c r="BI1594" s="135">
        <f>IF(N1594="nulová",J1594,0)</f>
        <v>0</v>
      </c>
      <c r="BJ1594" s="13" t="s">
        <v>82</v>
      </c>
      <c r="BK1594" s="135">
        <f>ROUND(I1594*H1594,2)</f>
        <v>49800</v>
      </c>
      <c r="BL1594" s="13" t="s">
        <v>133</v>
      </c>
      <c r="BM1594" s="134" t="s">
        <v>2910</v>
      </c>
    </row>
    <row r="1595" spans="2:65" s="1" customFormat="1" ht="19.2">
      <c r="B1595" s="25"/>
      <c r="D1595" s="136" t="s">
        <v>134</v>
      </c>
      <c r="F1595" s="137" t="s">
        <v>2911</v>
      </c>
      <c r="L1595" s="25"/>
      <c r="M1595" s="138"/>
      <c r="T1595" s="49"/>
      <c r="AT1595" s="13" t="s">
        <v>134</v>
      </c>
      <c r="AU1595" s="13" t="s">
        <v>84</v>
      </c>
    </row>
    <row r="1596" spans="2:65" s="1" customFormat="1" ht="16.5" customHeight="1">
      <c r="B1596" s="25"/>
      <c r="C1596" s="124" t="s">
        <v>2912</v>
      </c>
      <c r="D1596" s="124" t="s">
        <v>128</v>
      </c>
      <c r="E1596" s="125" t="s">
        <v>2913</v>
      </c>
      <c r="F1596" s="126" t="s">
        <v>2914</v>
      </c>
      <c r="G1596" s="127" t="s">
        <v>431</v>
      </c>
      <c r="H1596" s="128">
        <v>30</v>
      </c>
      <c r="I1596" s="129">
        <v>2800</v>
      </c>
      <c r="J1596" s="129">
        <f>ROUND(I1596*H1596,2)</f>
        <v>84000</v>
      </c>
      <c r="K1596" s="126" t="s">
        <v>132</v>
      </c>
      <c r="L1596" s="25"/>
      <c r="M1596" s="130" t="s">
        <v>1</v>
      </c>
      <c r="N1596" s="131" t="s">
        <v>39</v>
      </c>
      <c r="O1596" s="132">
        <v>0</v>
      </c>
      <c r="P1596" s="132">
        <f>O1596*H1596</f>
        <v>0</v>
      </c>
      <c r="Q1596" s="132">
        <v>0</v>
      </c>
      <c r="R1596" s="132">
        <f>Q1596*H1596</f>
        <v>0</v>
      </c>
      <c r="S1596" s="132">
        <v>0</v>
      </c>
      <c r="T1596" s="133">
        <f>S1596*H1596</f>
        <v>0</v>
      </c>
      <c r="AR1596" s="134" t="s">
        <v>133</v>
      </c>
      <c r="AT1596" s="134" t="s">
        <v>128</v>
      </c>
      <c r="AU1596" s="134" t="s">
        <v>84</v>
      </c>
      <c r="AY1596" s="13" t="s">
        <v>125</v>
      </c>
      <c r="BE1596" s="135">
        <f>IF(N1596="základní",J1596,0)</f>
        <v>84000</v>
      </c>
      <c r="BF1596" s="135">
        <f>IF(N1596="snížená",J1596,0)</f>
        <v>0</v>
      </c>
      <c r="BG1596" s="135">
        <f>IF(N1596="zákl. přenesená",J1596,0)</f>
        <v>0</v>
      </c>
      <c r="BH1596" s="135">
        <f>IF(N1596="sníž. přenesená",J1596,0)</f>
        <v>0</v>
      </c>
      <c r="BI1596" s="135">
        <f>IF(N1596="nulová",J1596,0)</f>
        <v>0</v>
      </c>
      <c r="BJ1596" s="13" t="s">
        <v>82</v>
      </c>
      <c r="BK1596" s="135">
        <f>ROUND(I1596*H1596,2)</f>
        <v>84000</v>
      </c>
      <c r="BL1596" s="13" t="s">
        <v>133</v>
      </c>
      <c r="BM1596" s="134" t="s">
        <v>2915</v>
      </c>
    </row>
    <row r="1597" spans="2:65" s="1" customFormat="1" ht="19.2">
      <c r="B1597" s="25"/>
      <c r="D1597" s="136" t="s">
        <v>134</v>
      </c>
      <c r="F1597" s="137" t="s">
        <v>2916</v>
      </c>
      <c r="L1597" s="25"/>
      <c r="M1597" s="138"/>
      <c r="T1597" s="49"/>
      <c r="AT1597" s="13" t="s">
        <v>134</v>
      </c>
      <c r="AU1597" s="13" t="s">
        <v>84</v>
      </c>
    </row>
    <row r="1598" spans="2:65" s="1" customFormat="1" ht="16.5" customHeight="1">
      <c r="B1598" s="25"/>
      <c r="C1598" s="124" t="s">
        <v>2917</v>
      </c>
      <c r="D1598" s="124" t="s">
        <v>128</v>
      </c>
      <c r="E1598" s="125" t="s">
        <v>2918</v>
      </c>
      <c r="F1598" s="126" t="s">
        <v>2919</v>
      </c>
      <c r="G1598" s="127" t="s">
        <v>431</v>
      </c>
      <c r="H1598" s="128">
        <v>30</v>
      </c>
      <c r="I1598" s="129">
        <v>1770</v>
      </c>
      <c r="J1598" s="129">
        <f>ROUND(I1598*H1598,2)</f>
        <v>53100</v>
      </c>
      <c r="K1598" s="126" t="s">
        <v>132</v>
      </c>
      <c r="L1598" s="25"/>
      <c r="M1598" s="130" t="s">
        <v>1</v>
      </c>
      <c r="N1598" s="131" t="s">
        <v>39</v>
      </c>
      <c r="O1598" s="132">
        <v>0</v>
      </c>
      <c r="P1598" s="132">
        <f>O1598*H1598</f>
        <v>0</v>
      </c>
      <c r="Q1598" s="132">
        <v>0</v>
      </c>
      <c r="R1598" s="132">
        <f>Q1598*H1598</f>
        <v>0</v>
      </c>
      <c r="S1598" s="132">
        <v>0</v>
      </c>
      <c r="T1598" s="133">
        <f>S1598*H1598</f>
        <v>0</v>
      </c>
      <c r="AR1598" s="134" t="s">
        <v>133</v>
      </c>
      <c r="AT1598" s="134" t="s">
        <v>128</v>
      </c>
      <c r="AU1598" s="134" t="s">
        <v>84</v>
      </c>
      <c r="AY1598" s="13" t="s">
        <v>125</v>
      </c>
      <c r="BE1598" s="135">
        <f>IF(N1598="základní",J1598,0)</f>
        <v>53100</v>
      </c>
      <c r="BF1598" s="135">
        <f>IF(N1598="snížená",J1598,0)</f>
        <v>0</v>
      </c>
      <c r="BG1598" s="135">
        <f>IF(N1598="zákl. přenesená",J1598,0)</f>
        <v>0</v>
      </c>
      <c r="BH1598" s="135">
        <f>IF(N1598="sníž. přenesená",J1598,0)</f>
        <v>0</v>
      </c>
      <c r="BI1598" s="135">
        <f>IF(N1598="nulová",J1598,0)</f>
        <v>0</v>
      </c>
      <c r="BJ1598" s="13" t="s">
        <v>82</v>
      </c>
      <c r="BK1598" s="135">
        <f>ROUND(I1598*H1598,2)</f>
        <v>53100</v>
      </c>
      <c r="BL1598" s="13" t="s">
        <v>133</v>
      </c>
      <c r="BM1598" s="134" t="s">
        <v>2920</v>
      </c>
    </row>
    <row r="1599" spans="2:65" s="1" customFormat="1" ht="19.2">
      <c r="B1599" s="25"/>
      <c r="D1599" s="136" t="s">
        <v>134</v>
      </c>
      <c r="F1599" s="137" t="s">
        <v>2921</v>
      </c>
      <c r="L1599" s="25"/>
      <c r="M1599" s="138"/>
      <c r="T1599" s="49"/>
      <c r="AT1599" s="13" t="s">
        <v>134</v>
      </c>
      <c r="AU1599" s="13" t="s">
        <v>84</v>
      </c>
    </row>
    <row r="1600" spans="2:65" s="1" customFormat="1" ht="16.5" customHeight="1">
      <c r="B1600" s="25"/>
      <c r="C1600" s="124" t="s">
        <v>2922</v>
      </c>
      <c r="D1600" s="124" t="s">
        <v>128</v>
      </c>
      <c r="E1600" s="125" t="s">
        <v>2923</v>
      </c>
      <c r="F1600" s="126" t="s">
        <v>2924</v>
      </c>
      <c r="G1600" s="127" t="s">
        <v>431</v>
      </c>
      <c r="H1600" s="128">
        <v>20</v>
      </c>
      <c r="I1600" s="129">
        <v>6510</v>
      </c>
      <c r="J1600" s="129">
        <f>ROUND(I1600*H1600,2)</f>
        <v>130200</v>
      </c>
      <c r="K1600" s="126" t="s">
        <v>132</v>
      </c>
      <c r="L1600" s="25"/>
      <c r="M1600" s="130" t="s">
        <v>1</v>
      </c>
      <c r="N1600" s="131" t="s">
        <v>39</v>
      </c>
      <c r="O1600" s="132">
        <v>0</v>
      </c>
      <c r="P1600" s="132">
        <f>O1600*H1600</f>
        <v>0</v>
      </c>
      <c r="Q1600" s="132">
        <v>0</v>
      </c>
      <c r="R1600" s="132">
        <f>Q1600*H1600</f>
        <v>0</v>
      </c>
      <c r="S1600" s="132">
        <v>0</v>
      </c>
      <c r="T1600" s="133">
        <f>S1600*H1600</f>
        <v>0</v>
      </c>
      <c r="AR1600" s="134" t="s">
        <v>133</v>
      </c>
      <c r="AT1600" s="134" t="s">
        <v>128</v>
      </c>
      <c r="AU1600" s="134" t="s">
        <v>84</v>
      </c>
      <c r="AY1600" s="13" t="s">
        <v>125</v>
      </c>
      <c r="BE1600" s="135">
        <f>IF(N1600="základní",J1600,0)</f>
        <v>130200</v>
      </c>
      <c r="BF1600" s="135">
        <f>IF(N1600="snížená",J1600,0)</f>
        <v>0</v>
      </c>
      <c r="BG1600" s="135">
        <f>IF(N1600="zákl. přenesená",J1600,0)</f>
        <v>0</v>
      </c>
      <c r="BH1600" s="135">
        <f>IF(N1600="sníž. přenesená",J1600,0)</f>
        <v>0</v>
      </c>
      <c r="BI1600" s="135">
        <f>IF(N1600="nulová",J1600,0)</f>
        <v>0</v>
      </c>
      <c r="BJ1600" s="13" t="s">
        <v>82</v>
      </c>
      <c r="BK1600" s="135">
        <f>ROUND(I1600*H1600,2)</f>
        <v>130200</v>
      </c>
      <c r="BL1600" s="13" t="s">
        <v>133</v>
      </c>
      <c r="BM1600" s="134" t="s">
        <v>2925</v>
      </c>
    </row>
    <row r="1601" spans="2:65" s="1" customFormat="1" ht="19.2">
      <c r="B1601" s="25"/>
      <c r="D1601" s="136" t="s">
        <v>134</v>
      </c>
      <c r="F1601" s="137" t="s">
        <v>2926</v>
      </c>
      <c r="L1601" s="25"/>
      <c r="M1601" s="138"/>
      <c r="T1601" s="49"/>
      <c r="AT1601" s="13" t="s">
        <v>134</v>
      </c>
      <c r="AU1601" s="13" t="s">
        <v>84</v>
      </c>
    </row>
    <row r="1602" spans="2:65" s="1" customFormat="1" ht="16.5" customHeight="1">
      <c r="B1602" s="25"/>
      <c r="C1602" s="124" t="s">
        <v>2927</v>
      </c>
      <c r="D1602" s="124" t="s">
        <v>128</v>
      </c>
      <c r="E1602" s="125" t="s">
        <v>2928</v>
      </c>
      <c r="F1602" s="126" t="s">
        <v>2929</v>
      </c>
      <c r="G1602" s="127" t="s">
        <v>146</v>
      </c>
      <c r="H1602" s="128">
        <v>10</v>
      </c>
      <c r="I1602" s="129">
        <v>323</v>
      </c>
      <c r="J1602" s="129">
        <f>ROUND(I1602*H1602,2)</f>
        <v>3230</v>
      </c>
      <c r="K1602" s="126" t="s">
        <v>132</v>
      </c>
      <c r="L1602" s="25"/>
      <c r="M1602" s="130" t="s">
        <v>1</v>
      </c>
      <c r="N1602" s="131" t="s">
        <v>39</v>
      </c>
      <c r="O1602" s="132">
        <v>0</v>
      </c>
      <c r="P1602" s="132">
        <f>O1602*H1602</f>
        <v>0</v>
      </c>
      <c r="Q1602" s="132">
        <v>0</v>
      </c>
      <c r="R1602" s="132">
        <f>Q1602*H1602</f>
        <v>0</v>
      </c>
      <c r="S1602" s="132">
        <v>0</v>
      </c>
      <c r="T1602" s="133">
        <f>S1602*H1602</f>
        <v>0</v>
      </c>
      <c r="AR1602" s="134" t="s">
        <v>133</v>
      </c>
      <c r="AT1602" s="134" t="s">
        <v>128</v>
      </c>
      <c r="AU1602" s="134" t="s">
        <v>84</v>
      </c>
      <c r="AY1602" s="13" t="s">
        <v>125</v>
      </c>
      <c r="BE1602" s="135">
        <f>IF(N1602="základní",J1602,0)</f>
        <v>3230</v>
      </c>
      <c r="BF1602" s="135">
        <f>IF(N1602="snížená",J1602,0)</f>
        <v>0</v>
      </c>
      <c r="BG1602" s="135">
        <f>IF(N1602="zákl. přenesená",J1602,0)</f>
        <v>0</v>
      </c>
      <c r="BH1602" s="135">
        <f>IF(N1602="sníž. přenesená",J1602,0)</f>
        <v>0</v>
      </c>
      <c r="BI1602" s="135">
        <f>IF(N1602="nulová",J1602,0)</f>
        <v>0</v>
      </c>
      <c r="BJ1602" s="13" t="s">
        <v>82</v>
      </c>
      <c r="BK1602" s="135">
        <f>ROUND(I1602*H1602,2)</f>
        <v>3230</v>
      </c>
      <c r="BL1602" s="13" t="s">
        <v>133</v>
      </c>
      <c r="BM1602" s="134" t="s">
        <v>2930</v>
      </c>
    </row>
    <row r="1603" spans="2:65" s="1" customFormat="1" ht="19.2">
      <c r="B1603" s="25"/>
      <c r="D1603" s="136" t="s">
        <v>134</v>
      </c>
      <c r="F1603" s="137" t="s">
        <v>2931</v>
      </c>
      <c r="L1603" s="25"/>
      <c r="M1603" s="138"/>
      <c r="T1603" s="49"/>
      <c r="AT1603" s="13" t="s">
        <v>134</v>
      </c>
      <c r="AU1603" s="13" t="s">
        <v>84</v>
      </c>
    </row>
    <row r="1604" spans="2:65" s="1" customFormat="1" ht="16.5" customHeight="1">
      <c r="B1604" s="25"/>
      <c r="C1604" s="124" t="s">
        <v>2932</v>
      </c>
      <c r="D1604" s="124" t="s">
        <v>128</v>
      </c>
      <c r="E1604" s="125" t="s">
        <v>2933</v>
      </c>
      <c r="F1604" s="126" t="s">
        <v>2934</v>
      </c>
      <c r="G1604" s="127" t="s">
        <v>146</v>
      </c>
      <c r="H1604" s="128">
        <v>10</v>
      </c>
      <c r="I1604" s="129">
        <v>601</v>
      </c>
      <c r="J1604" s="129">
        <f>ROUND(I1604*H1604,2)</f>
        <v>6010</v>
      </c>
      <c r="K1604" s="126" t="s">
        <v>132</v>
      </c>
      <c r="L1604" s="25"/>
      <c r="M1604" s="130" t="s">
        <v>1</v>
      </c>
      <c r="N1604" s="131" t="s">
        <v>39</v>
      </c>
      <c r="O1604" s="132">
        <v>0</v>
      </c>
      <c r="P1604" s="132">
        <f>O1604*H1604</f>
        <v>0</v>
      </c>
      <c r="Q1604" s="132">
        <v>0</v>
      </c>
      <c r="R1604" s="132">
        <f>Q1604*H1604</f>
        <v>0</v>
      </c>
      <c r="S1604" s="132">
        <v>0</v>
      </c>
      <c r="T1604" s="133">
        <f>S1604*H1604</f>
        <v>0</v>
      </c>
      <c r="AR1604" s="134" t="s">
        <v>133</v>
      </c>
      <c r="AT1604" s="134" t="s">
        <v>128</v>
      </c>
      <c r="AU1604" s="134" t="s">
        <v>84</v>
      </c>
      <c r="AY1604" s="13" t="s">
        <v>125</v>
      </c>
      <c r="BE1604" s="135">
        <f>IF(N1604="základní",J1604,0)</f>
        <v>6010</v>
      </c>
      <c r="BF1604" s="135">
        <f>IF(N1604="snížená",J1604,0)</f>
        <v>0</v>
      </c>
      <c r="BG1604" s="135">
        <f>IF(N1604="zákl. přenesená",J1604,0)</f>
        <v>0</v>
      </c>
      <c r="BH1604" s="135">
        <f>IF(N1604="sníž. přenesená",J1604,0)</f>
        <v>0</v>
      </c>
      <c r="BI1604" s="135">
        <f>IF(N1604="nulová",J1604,0)</f>
        <v>0</v>
      </c>
      <c r="BJ1604" s="13" t="s">
        <v>82</v>
      </c>
      <c r="BK1604" s="135">
        <f>ROUND(I1604*H1604,2)</f>
        <v>6010</v>
      </c>
      <c r="BL1604" s="13" t="s">
        <v>133</v>
      </c>
      <c r="BM1604" s="134" t="s">
        <v>2935</v>
      </c>
    </row>
    <row r="1605" spans="2:65" s="1" customFormat="1" ht="19.2">
      <c r="B1605" s="25"/>
      <c r="D1605" s="136" t="s">
        <v>134</v>
      </c>
      <c r="F1605" s="137" t="s">
        <v>2936</v>
      </c>
      <c r="L1605" s="25"/>
      <c r="M1605" s="138"/>
      <c r="T1605" s="49"/>
      <c r="AT1605" s="13" t="s">
        <v>134</v>
      </c>
      <c r="AU1605" s="13" t="s">
        <v>84</v>
      </c>
    </row>
    <row r="1606" spans="2:65" s="1" customFormat="1" ht="16.5" customHeight="1">
      <c r="B1606" s="25"/>
      <c r="C1606" s="124" t="s">
        <v>2937</v>
      </c>
      <c r="D1606" s="124" t="s">
        <v>128</v>
      </c>
      <c r="E1606" s="125" t="s">
        <v>2938</v>
      </c>
      <c r="F1606" s="126" t="s">
        <v>2939</v>
      </c>
      <c r="G1606" s="127" t="s">
        <v>146</v>
      </c>
      <c r="H1606" s="128">
        <v>50</v>
      </c>
      <c r="I1606" s="129">
        <v>804</v>
      </c>
      <c r="J1606" s="129">
        <f>ROUND(I1606*H1606,2)</f>
        <v>40200</v>
      </c>
      <c r="K1606" s="126" t="s">
        <v>132</v>
      </c>
      <c r="L1606" s="25"/>
      <c r="M1606" s="130" t="s">
        <v>1</v>
      </c>
      <c r="N1606" s="131" t="s">
        <v>39</v>
      </c>
      <c r="O1606" s="132">
        <v>0</v>
      </c>
      <c r="P1606" s="132">
        <f>O1606*H1606</f>
        <v>0</v>
      </c>
      <c r="Q1606" s="132">
        <v>0</v>
      </c>
      <c r="R1606" s="132">
        <f>Q1606*H1606</f>
        <v>0</v>
      </c>
      <c r="S1606" s="132">
        <v>0</v>
      </c>
      <c r="T1606" s="133">
        <f>S1606*H1606</f>
        <v>0</v>
      </c>
      <c r="AR1606" s="134" t="s">
        <v>133</v>
      </c>
      <c r="AT1606" s="134" t="s">
        <v>128</v>
      </c>
      <c r="AU1606" s="134" t="s">
        <v>84</v>
      </c>
      <c r="AY1606" s="13" t="s">
        <v>125</v>
      </c>
      <c r="BE1606" s="135">
        <f>IF(N1606="základní",J1606,0)</f>
        <v>40200</v>
      </c>
      <c r="BF1606" s="135">
        <f>IF(N1606="snížená",J1606,0)</f>
        <v>0</v>
      </c>
      <c r="BG1606" s="135">
        <f>IF(N1606="zákl. přenesená",J1606,0)</f>
        <v>0</v>
      </c>
      <c r="BH1606" s="135">
        <f>IF(N1606="sníž. přenesená",J1606,0)</f>
        <v>0</v>
      </c>
      <c r="BI1606" s="135">
        <f>IF(N1606="nulová",J1606,0)</f>
        <v>0</v>
      </c>
      <c r="BJ1606" s="13" t="s">
        <v>82</v>
      </c>
      <c r="BK1606" s="135">
        <f>ROUND(I1606*H1606,2)</f>
        <v>40200</v>
      </c>
      <c r="BL1606" s="13" t="s">
        <v>133</v>
      </c>
      <c r="BM1606" s="134" t="s">
        <v>2940</v>
      </c>
    </row>
    <row r="1607" spans="2:65" s="1" customFormat="1" ht="19.2">
      <c r="B1607" s="25"/>
      <c r="D1607" s="136" t="s">
        <v>134</v>
      </c>
      <c r="F1607" s="137" t="s">
        <v>2941</v>
      </c>
      <c r="L1607" s="25"/>
      <c r="M1607" s="138"/>
      <c r="T1607" s="49"/>
      <c r="AT1607" s="13" t="s">
        <v>134</v>
      </c>
      <c r="AU1607" s="13" t="s">
        <v>84</v>
      </c>
    </row>
    <row r="1608" spans="2:65" s="1" customFormat="1" ht="16.5" customHeight="1">
      <c r="B1608" s="25"/>
      <c r="C1608" s="124" t="s">
        <v>2942</v>
      </c>
      <c r="D1608" s="124" t="s">
        <v>128</v>
      </c>
      <c r="E1608" s="125" t="s">
        <v>2943</v>
      </c>
      <c r="F1608" s="126" t="s">
        <v>2944</v>
      </c>
      <c r="G1608" s="127" t="s">
        <v>146</v>
      </c>
      <c r="H1608" s="128">
        <v>10</v>
      </c>
      <c r="I1608" s="129">
        <v>52.7</v>
      </c>
      <c r="J1608" s="129">
        <f>ROUND(I1608*H1608,2)</f>
        <v>527</v>
      </c>
      <c r="K1608" s="126" t="s">
        <v>132</v>
      </c>
      <c r="L1608" s="25"/>
      <c r="M1608" s="130" t="s">
        <v>1</v>
      </c>
      <c r="N1608" s="131" t="s">
        <v>39</v>
      </c>
      <c r="O1608" s="132">
        <v>0</v>
      </c>
      <c r="P1608" s="132">
        <f>O1608*H1608</f>
        <v>0</v>
      </c>
      <c r="Q1608" s="132">
        <v>0</v>
      </c>
      <c r="R1608" s="132">
        <f>Q1608*H1608</f>
        <v>0</v>
      </c>
      <c r="S1608" s="132">
        <v>0</v>
      </c>
      <c r="T1608" s="133">
        <f>S1608*H1608</f>
        <v>0</v>
      </c>
      <c r="AR1608" s="134" t="s">
        <v>133</v>
      </c>
      <c r="AT1608" s="134" t="s">
        <v>128</v>
      </c>
      <c r="AU1608" s="134" t="s">
        <v>84</v>
      </c>
      <c r="AY1608" s="13" t="s">
        <v>125</v>
      </c>
      <c r="BE1608" s="135">
        <f>IF(N1608="základní",J1608,0)</f>
        <v>527</v>
      </c>
      <c r="BF1608" s="135">
        <f>IF(N1608="snížená",J1608,0)</f>
        <v>0</v>
      </c>
      <c r="BG1608" s="135">
        <f>IF(N1608="zákl. přenesená",J1608,0)</f>
        <v>0</v>
      </c>
      <c r="BH1608" s="135">
        <f>IF(N1608="sníž. přenesená",J1608,0)</f>
        <v>0</v>
      </c>
      <c r="BI1608" s="135">
        <f>IF(N1608="nulová",J1608,0)</f>
        <v>0</v>
      </c>
      <c r="BJ1608" s="13" t="s">
        <v>82</v>
      </c>
      <c r="BK1608" s="135">
        <f>ROUND(I1608*H1608,2)</f>
        <v>527</v>
      </c>
      <c r="BL1608" s="13" t="s">
        <v>133</v>
      </c>
      <c r="BM1608" s="134" t="s">
        <v>2945</v>
      </c>
    </row>
    <row r="1609" spans="2:65" s="1" customFormat="1" ht="19.2">
      <c r="B1609" s="25"/>
      <c r="D1609" s="136" t="s">
        <v>134</v>
      </c>
      <c r="F1609" s="137" t="s">
        <v>2946</v>
      </c>
      <c r="L1609" s="25"/>
      <c r="M1609" s="138"/>
      <c r="T1609" s="49"/>
      <c r="AT1609" s="13" t="s">
        <v>134</v>
      </c>
      <c r="AU1609" s="13" t="s">
        <v>84</v>
      </c>
    </row>
    <row r="1610" spans="2:65" s="1" customFormat="1" ht="16.5" customHeight="1">
      <c r="B1610" s="25"/>
      <c r="C1610" s="124" t="s">
        <v>2947</v>
      </c>
      <c r="D1610" s="124" t="s">
        <v>128</v>
      </c>
      <c r="E1610" s="125" t="s">
        <v>2948</v>
      </c>
      <c r="F1610" s="126" t="s">
        <v>2949</v>
      </c>
      <c r="G1610" s="127" t="s">
        <v>146</v>
      </c>
      <c r="H1610" s="128">
        <v>10</v>
      </c>
      <c r="I1610" s="129">
        <v>481</v>
      </c>
      <c r="J1610" s="129">
        <f>ROUND(I1610*H1610,2)</f>
        <v>4810</v>
      </c>
      <c r="K1610" s="126" t="s">
        <v>132</v>
      </c>
      <c r="L1610" s="25"/>
      <c r="M1610" s="130" t="s">
        <v>1</v>
      </c>
      <c r="N1610" s="131" t="s">
        <v>39</v>
      </c>
      <c r="O1610" s="132">
        <v>0</v>
      </c>
      <c r="P1610" s="132">
        <f>O1610*H1610</f>
        <v>0</v>
      </c>
      <c r="Q1610" s="132">
        <v>0</v>
      </c>
      <c r="R1610" s="132">
        <f>Q1610*H1610</f>
        <v>0</v>
      </c>
      <c r="S1610" s="132">
        <v>0</v>
      </c>
      <c r="T1610" s="133">
        <f>S1610*H1610</f>
        <v>0</v>
      </c>
      <c r="AR1610" s="134" t="s">
        <v>133</v>
      </c>
      <c r="AT1610" s="134" t="s">
        <v>128</v>
      </c>
      <c r="AU1610" s="134" t="s">
        <v>84</v>
      </c>
      <c r="AY1610" s="13" t="s">
        <v>125</v>
      </c>
      <c r="BE1610" s="135">
        <f>IF(N1610="základní",J1610,0)</f>
        <v>4810</v>
      </c>
      <c r="BF1610" s="135">
        <f>IF(N1610="snížená",J1610,0)</f>
        <v>0</v>
      </c>
      <c r="BG1610" s="135">
        <f>IF(N1610="zákl. přenesená",J1610,0)</f>
        <v>0</v>
      </c>
      <c r="BH1610" s="135">
        <f>IF(N1610="sníž. přenesená",J1610,0)</f>
        <v>0</v>
      </c>
      <c r="BI1610" s="135">
        <f>IF(N1610="nulová",J1610,0)</f>
        <v>0</v>
      </c>
      <c r="BJ1610" s="13" t="s">
        <v>82</v>
      </c>
      <c r="BK1610" s="135">
        <f>ROUND(I1610*H1610,2)</f>
        <v>4810</v>
      </c>
      <c r="BL1610" s="13" t="s">
        <v>133</v>
      </c>
      <c r="BM1610" s="134" t="s">
        <v>2950</v>
      </c>
    </row>
    <row r="1611" spans="2:65" s="1" customFormat="1" ht="19.2">
      <c r="B1611" s="25"/>
      <c r="D1611" s="136" t="s">
        <v>134</v>
      </c>
      <c r="F1611" s="137" t="s">
        <v>2951</v>
      </c>
      <c r="L1611" s="25"/>
      <c r="M1611" s="138"/>
      <c r="T1611" s="49"/>
      <c r="AT1611" s="13" t="s">
        <v>134</v>
      </c>
      <c r="AU1611" s="13" t="s">
        <v>84</v>
      </c>
    </row>
    <row r="1612" spans="2:65" s="1" customFormat="1" ht="16.5" customHeight="1">
      <c r="B1612" s="25"/>
      <c r="C1612" s="124" t="s">
        <v>2952</v>
      </c>
      <c r="D1612" s="124" t="s">
        <v>128</v>
      </c>
      <c r="E1612" s="125" t="s">
        <v>2953</v>
      </c>
      <c r="F1612" s="126" t="s">
        <v>2954</v>
      </c>
      <c r="G1612" s="127" t="s">
        <v>146</v>
      </c>
      <c r="H1612" s="128">
        <v>10</v>
      </c>
      <c r="I1612" s="129">
        <v>902</v>
      </c>
      <c r="J1612" s="129">
        <f>ROUND(I1612*H1612,2)</f>
        <v>9020</v>
      </c>
      <c r="K1612" s="126" t="s">
        <v>132</v>
      </c>
      <c r="L1612" s="25"/>
      <c r="M1612" s="130" t="s">
        <v>1</v>
      </c>
      <c r="N1612" s="131" t="s">
        <v>39</v>
      </c>
      <c r="O1612" s="132">
        <v>0</v>
      </c>
      <c r="P1612" s="132">
        <f>O1612*H1612</f>
        <v>0</v>
      </c>
      <c r="Q1612" s="132">
        <v>0</v>
      </c>
      <c r="R1612" s="132">
        <f>Q1612*H1612</f>
        <v>0</v>
      </c>
      <c r="S1612" s="132">
        <v>0</v>
      </c>
      <c r="T1612" s="133">
        <f>S1612*H1612</f>
        <v>0</v>
      </c>
      <c r="AR1612" s="134" t="s">
        <v>133</v>
      </c>
      <c r="AT1612" s="134" t="s">
        <v>128</v>
      </c>
      <c r="AU1612" s="134" t="s">
        <v>84</v>
      </c>
      <c r="AY1612" s="13" t="s">
        <v>125</v>
      </c>
      <c r="BE1612" s="135">
        <f>IF(N1612="základní",J1612,0)</f>
        <v>9020</v>
      </c>
      <c r="BF1612" s="135">
        <f>IF(N1612="snížená",J1612,0)</f>
        <v>0</v>
      </c>
      <c r="BG1612" s="135">
        <f>IF(N1612="zákl. přenesená",J1612,0)</f>
        <v>0</v>
      </c>
      <c r="BH1612" s="135">
        <f>IF(N1612="sníž. přenesená",J1612,0)</f>
        <v>0</v>
      </c>
      <c r="BI1612" s="135">
        <f>IF(N1612="nulová",J1612,0)</f>
        <v>0</v>
      </c>
      <c r="BJ1612" s="13" t="s">
        <v>82</v>
      </c>
      <c r="BK1612" s="135">
        <f>ROUND(I1612*H1612,2)</f>
        <v>9020</v>
      </c>
      <c r="BL1612" s="13" t="s">
        <v>133</v>
      </c>
      <c r="BM1612" s="134" t="s">
        <v>2955</v>
      </c>
    </row>
    <row r="1613" spans="2:65" s="1" customFormat="1" ht="19.2">
      <c r="B1613" s="25"/>
      <c r="D1613" s="136" t="s">
        <v>134</v>
      </c>
      <c r="F1613" s="137" t="s">
        <v>2956</v>
      </c>
      <c r="L1613" s="25"/>
      <c r="M1613" s="138"/>
      <c r="T1613" s="49"/>
      <c r="AT1613" s="13" t="s">
        <v>134</v>
      </c>
      <c r="AU1613" s="13" t="s">
        <v>84</v>
      </c>
    </row>
    <row r="1614" spans="2:65" s="1" customFormat="1" ht="16.5" customHeight="1">
      <c r="B1614" s="25"/>
      <c r="C1614" s="124" t="s">
        <v>2957</v>
      </c>
      <c r="D1614" s="124" t="s">
        <v>128</v>
      </c>
      <c r="E1614" s="125" t="s">
        <v>2958</v>
      </c>
      <c r="F1614" s="126" t="s">
        <v>2959</v>
      </c>
      <c r="G1614" s="127" t="s">
        <v>146</v>
      </c>
      <c r="H1614" s="128">
        <v>20</v>
      </c>
      <c r="I1614" s="129">
        <v>1210</v>
      </c>
      <c r="J1614" s="129">
        <f>ROUND(I1614*H1614,2)</f>
        <v>24200</v>
      </c>
      <c r="K1614" s="126" t="s">
        <v>132</v>
      </c>
      <c r="L1614" s="25"/>
      <c r="M1614" s="130" t="s">
        <v>1</v>
      </c>
      <c r="N1614" s="131" t="s">
        <v>39</v>
      </c>
      <c r="O1614" s="132">
        <v>0</v>
      </c>
      <c r="P1614" s="132">
        <f>O1614*H1614</f>
        <v>0</v>
      </c>
      <c r="Q1614" s="132">
        <v>0</v>
      </c>
      <c r="R1614" s="132">
        <f>Q1614*H1614</f>
        <v>0</v>
      </c>
      <c r="S1614" s="132">
        <v>0</v>
      </c>
      <c r="T1614" s="133">
        <f>S1614*H1614</f>
        <v>0</v>
      </c>
      <c r="AR1614" s="134" t="s">
        <v>133</v>
      </c>
      <c r="AT1614" s="134" t="s">
        <v>128</v>
      </c>
      <c r="AU1614" s="134" t="s">
        <v>84</v>
      </c>
      <c r="AY1614" s="13" t="s">
        <v>125</v>
      </c>
      <c r="BE1614" s="135">
        <f>IF(N1614="základní",J1614,0)</f>
        <v>24200</v>
      </c>
      <c r="BF1614" s="135">
        <f>IF(N1614="snížená",J1614,0)</f>
        <v>0</v>
      </c>
      <c r="BG1614" s="135">
        <f>IF(N1614="zákl. přenesená",J1614,0)</f>
        <v>0</v>
      </c>
      <c r="BH1614" s="135">
        <f>IF(N1614="sníž. přenesená",J1614,0)</f>
        <v>0</v>
      </c>
      <c r="BI1614" s="135">
        <f>IF(N1614="nulová",J1614,0)</f>
        <v>0</v>
      </c>
      <c r="BJ1614" s="13" t="s">
        <v>82</v>
      </c>
      <c r="BK1614" s="135">
        <f>ROUND(I1614*H1614,2)</f>
        <v>24200</v>
      </c>
      <c r="BL1614" s="13" t="s">
        <v>133</v>
      </c>
      <c r="BM1614" s="134" t="s">
        <v>2960</v>
      </c>
    </row>
    <row r="1615" spans="2:65" s="1" customFormat="1" ht="19.2">
      <c r="B1615" s="25"/>
      <c r="D1615" s="136" t="s">
        <v>134</v>
      </c>
      <c r="F1615" s="137" t="s">
        <v>2961</v>
      </c>
      <c r="L1615" s="25"/>
      <c r="M1615" s="138"/>
      <c r="T1615" s="49"/>
      <c r="AT1615" s="13" t="s">
        <v>134</v>
      </c>
      <c r="AU1615" s="13" t="s">
        <v>84</v>
      </c>
    </row>
    <row r="1616" spans="2:65" s="1" customFormat="1" ht="16.5" customHeight="1">
      <c r="B1616" s="25"/>
      <c r="C1616" s="124" t="s">
        <v>2962</v>
      </c>
      <c r="D1616" s="124" t="s">
        <v>128</v>
      </c>
      <c r="E1616" s="125" t="s">
        <v>2963</v>
      </c>
      <c r="F1616" s="126" t="s">
        <v>2964</v>
      </c>
      <c r="G1616" s="127" t="s">
        <v>146</v>
      </c>
      <c r="H1616" s="128">
        <v>20</v>
      </c>
      <c r="I1616" s="129">
        <v>82.4</v>
      </c>
      <c r="J1616" s="129">
        <f>ROUND(I1616*H1616,2)</f>
        <v>1648</v>
      </c>
      <c r="K1616" s="126" t="s">
        <v>132</v>
      </c>
      <c r="L1616" s="25"/>
      <c r="M1616" s="130" t="s">
        <v>1</v>
      </c>
      <c r="N1616" s="131" t="s">
        <v>39</v>
      </c>
      <c r="O1616" s="132">
        <v>0</v>
      </c>
      <c r="P1616" s="132">
        <f>O1616*H1616</f>
        <v>0</v>
      </c>
      <c r="Q1616" s="132">
        <v>0</v>
      </c>
      <c r="R1616" s="132">
        <f>Q1616*H1616</f>
        <v>0</v>
      </c>
      <c r="S1616" s="132">
        <v>0</v>
      </c>
      <c r="T1616" s="133">
        <f>S1616*H1616</f>
        <v>0</v>
      </c>
      <c r="AR1616" s="134" t="s">
        <v>133</v>
      </c>
      <c r="AT1616" s="134" t="s">
        <v>128</v>
      </c>
      <c r="AU1616" s="134" t="s">
        <v>84</v>
      </c>
      <c r="AY1616" s="13" t="s">
        <v>125</v>
      </c>
      <c r="BE1616" s="135">
        <f>IF(N1616="základní",J1616,0)</f>
        <v>1648</v>
      </c>
      <c r="BF1616" s="135">
        <f>IF(N1616="snížená",J1616,0)</f>
        <v>0</v>
      </c>
      <c r="BG1616" s="135">
        <f>IF(N1616="zákl. přenesená",J1616,0)</f>
        <v>0</v>
      </c>
      <c r="BH1616" s="135">
        <f>IF(N1616="sníž. přenesená",J1616,0)</f>
        <v>0</v>
      </c>
      <c r="BI1616" s="135">
        <f>IF(N1616="nulová",J1616,0)</f>
        <v>0</v>
      </c>
      <c r="BJ1616" s="13" t="s">
        <v>82</v>
      </c>
      <c r="BK1616" s="135">
        <f>ROUND(I1616*H1616,2)</f>
        <v>1648</v>
      </c>
      <c r="BL1616" s="13" t="s">
        <v>133</v>
      </c>
      <c r="BM1616" s="134" t="s">
        <v>2965</v>
      </c>
    </row>
    <row r="1617" spans="2:65" s="1" customFormat="1" ht="19.2">
      <c r="B1617" s="25"/>
      <c r="D1617" s="136" t="s">
        <v>134</v>
      </c>
      <c r="F1617" s="137" t="s">
        <v>2966</v>
      </c>
      <c r="L1617" s="25"/>
      <c r="M1617" s="138"/>
      <c r="T1617" s="49"/>
      <c r="AT1617" s="13" t="s">
        <v>134</v>
      </c>
      <c r="AU1617" s="13" t="s">
        <v>84</v>
      </c>
    </row>
    <row r="1618" spans="2:65" s="1" customFormat="1" ht="16.5" customHeight="1">
      <c r="B1618" s="25"/>
      <c r="C1618" s="124" t="s">
        <v>2967</v>
      </c>
      <c r="D1618" s="124" t="s">
        <v>128</v>
      </c>
      <c r="E1618" s="125" t="s">
        <v>2968</v>
      </c>
      <c r="F1618" s="126" t="s">
        <v>2969</v>
      </c>
      <c r="G1618" s="127" t="s">
        <v>431</v>
      </c>
      <c r="H1618" s="128">
        <v>50</v>
      </c>
      <c r="I1618" s="129">
        <v>493</v>
      </c>
      <c r="J1618" s="129">
        <f>ROUND(I1618*H1618,2)</f>
        <v>24650</v>
      </c>
      <c r="K1618" s="126" t="s">
        <v>132</v>
      </c>
      <c r="L1618" s="25"/>
      <c r="M1618" s="130" t="s">
        <v>1</v>
      </c>
      <c r="N1618" s="131" t="s">
        <v>39</v>
      </c>
      <c r="O1618" s="132">
        <v>0</v>
      </c>
      <c r="P1618" s="132">
        <f>O1618*H1618</f>
        <v>0</v>
      </c>
      <c r="Q1618" s="132">
        <v>0</v>
      </c>
      <c r="R1618" s="132">
        <f>Q1618*H1618</f>
        <v>0</v>
      </c>
      <c r="S1618" s="132">
        <v>0</v>
      </c>
      <c r="T1618" s="133">
        <f>S1618*H1618</f>
        <v>0</v>
      </c>
      <c r="AR1618" s="134" t="s">
        <v>133</v>
      </c>
      <c r="AT1618" s="134" t="s">
        <v>128</v>
      </c>
      <c r="AU1618" s="134" t="s">
        <v>84</v>
      </c>
      <c r="AY1618" s="13" t="s">
        <v>125</v>
      </c>
      <c r="BE1618" s="135">
        <f>IF(N1618="základní",J1618,0)</f>
        <v>24650</v>
      </c>
      <c r="BF1618" s="135">
        <f>IF(N1618="snížená",J1618,0)</f>
        <v>0</v>
      </c>
      <c r="BG1618" s="135">
        <f>IF(N1618="zákl. přenesená",J1618,0)</f>
        <v>0</v>
      </c>
      <c r="BH1618" s="135">
        <f>IF(N1618="sníž. přenesená",J1618,0)</f>
        <v>0</v>
      </c>
      <c r="BI1618" s="135">
        <f>IF(N1618="nulová",J1618,0)</f>
        <v>0</v>
      </c>
      <c r="BJ1618" s="13" t="s">
        <v>82</v>
      </c>
      <c r="BK1618" s="135">
        <f>ROUND(I1618*H1618,2)</f>
        <v>24650</v>
      </c>
      <c r="BL1618" s="13" t="s">
        <v>133</v>
      </c>
      <c r="BM1618" s="134" t="s">
        <v>2970</v>
      </c>
    </row>
    <row r="1619" spans="2:65" s="1" customFormat="1" ht="19.2">
      <c r="B1619" s="25"/>
      <c r="D1619" s="136" t="s">
        <v>134</v>
      </c>
      <c r="F1619" s="137" t="s">
        <v>2971</v>
      </c>
      <c r="L1619" s="25"/>
      <c r="M1619" s="138"/>
      <c r="T1619" s="49"/>
      <c r="AT1619" s="13" t="s">
        <v>134</v>
      </c>
      <c r="AU1619" s="13" t="s">
        <v>84</v>
      </c>
    </row>
    <row r="1620" spans="2:65" s="1" customFormat="1" ht="16.5" customHeight="1">
      <c r="B1620" s="25"/>
      <c r="C1620" s="124" t="s">
        <v>2972</v>
      </c>
      <c r="D1620" s="124" t="s">
        <v>128</v>
      </c>
      <c r="E1620" s="125" t="s">
        <v>2973</v>
      </c>
      <c r="F1620" s="126" t="s">
        <v>2974</v>
      </c>
      <c r="G1620" s="127" t="s">
        <v>431</v>
      </c>
      <c r="H1620" s="128">
        <v>50</v>
      </c>
      <c r="I1620" s="129">
        <v>740</v>
      </c>
      <c r="J1620" s="129">
        <f>ROUND(I1620*H1620,2)</f>
        <v>37000</v>
      </c>
      <c r="K1620" s="126" t="s">
        <v>132</v>
      </c>
      <c r="L1620" s="25"/>
      <c r="M1620" s="130" t="s">
        <v>1</v>
      </c>
      <c r="N1620" s="131" t="s">
        <v>39</v>
      </c>
      <c r="O1620" s="132">
        <v>0</v>
      </c>
      <c r="P1620" s="132">
        <f>O1620*H1620</f>
        <v>0</v>
      </c>
      <c r="Q1620" s="132">
        <v>0</v>
      </c>
      <c r="R1620" s="132">
        <f>Q1620*H1620</f>
        <v>0</v>
      </c>
      <c r="S1620" s="132">
        <v>0</v>
      </c>
      <c r="T1620" s="133">
        <f>S1620*H1620</f>
        <v>0</v>
      </c>
      <c r="AR1620" s="134" t="s">
        <v>133</v>
      </c>
      <c r="AT1620" s="134" t="s">
        <v>128</v>
      </c>
      <c r="AU1620" s="134" t="s">
        <v>84</v>
      </c>
      <c r="AY1620" s="13" t="s">
        <v>125</v>
      </c>
      <c r="BE1620" s="135">
        <f>IF(N1620="základní",J1620,0)</f>
        <v>37000</v>
      </c>
      <c r="BF1620" s="135">
        <f>IF(N1620="snížená",J1620,0)</f>
        <v>0</v>
      </c>
      <c r="BG1620" s="135">
        <f>IF(N1620="zákl. přenesená",J1620,0)</f>
        <v>0</v>
      </c>
      <c r="BH1620" s="135">
        <f>IF(N1620="sníž. přenesená",J1620,0)</f>
        <v>0</v>
      </c>
      <c r="BI1620" s="135">
        <f>IF(N1620="nulová",J1620,0)</f>
        <v>0</v>
      </c>
      <c r="BJ1620" s="13" t="s">
        <v>82</v>
      </c>
      <c r="BK1620" s="135">
        <f>ROUND(I1620*H1620,2)</f>
        <v>37000</v>
      </c>
      <c r="BL1620" s="13" t="s">
        <v>133</v>
      </c>
      <c r="BM1620" s="134" t="s">
        <v>2975</v>
      </c>
    </row>
    <row r="1621" spans="2:65" s="1" customFormat="1" ht="19.2">
      <c r="B1621" s="25"/>
      <c r="D1621" s="136" t="s">
        <v>134</v>
      </c>
      <c r="F1621" s="137" t="s">
        <v>2976</v>
      </c>
      <c r="L1621" s="25"/>
      <c r="M1621" s="138"/>
      <c r="T1621" s="49"/>
      <c r="AT1621" s="13" t="s">
        <v>134</v>
      </c>
      <c r="AU1621" s="13" t="s">
        <v>84</v>
      </c>
    </row>
    <row r="1622" spans="2:65" s="1" customFormat="1" ht="16.5" customHeight="1">
      <c r="B1622" s="25"/>
      <c r="C1622" s="124" t="s">
        <v>2977</v>
      </c>
      <c r="D1622" s="124" t="s">
        <v>128</v>
      </c>
      <c r="E1622" s="125" t="s">
        <v>2978</v>
      </c>
      <c r="F1622" s="126" t="s">
        <v>2979</v>
      </c>
      <c r="G1622" s="127" t="s">
        <v>205</v>
      </c>
      <c r="H1622" s="128">
        <v>15</v>
      </c>
      <c r="I1622" s="129">
        <v>817</v>
      </c>
      <c r="J1622" s="129">
        <f>ROUND(I1622*H1622,2)</f>
        <v>12255</v>
      </c>
      <c r="K1622" s="126" t="s">
        <v>132</v>
      </c>
      <c r="L1622" s="25"/>
      <c r="M1622" s="130" t="s">
        <v>1</v>
      </c>
      <c r="N1622" s="131" t="s">
        <v>39</v>
      </c>
      <c r="O1622" s="132">
        <v>0</v>
      </c>
      <c r="P1622" s="132">
        <f>O1622*H1622</f>
        <v>0</v>
      </c>
      <c r="Q1622" s="132">
        <v>0</v>
      </c>
      <c r="R1622" s="132">
        <f>Q1622*H1622</f>
        <v>0</v>
      </c>
      <c r="S1622" s="132">
        <v>0</v>
      </c>
      <c r="T1622" s="133">
        <f>S1622*H1622</f>
        <v>0</v>
      </c>
      <c r="AR1622" s="134" t="s">
        <v>133</v>
      </c>
      <c r="AT1622" s="134" t="s">
        <v>128</v>
      </c>
      <c r="AU1622" s="134" t="s">
        <v>84</v>
      </c>
      <c r="AY1622" s="13" t="s">
        <v>125</v>
      </c>
      <c r="BE1622" s="135">
        <f>IF(N1622="základní",J1622,0)</f>
        <v>12255</v>
      </c>
      <c r="BF1622" s="135">
        <f>IF(N1622="snížená",J1622,0)</f>
        <v>0</v>
      </c>
      <c r="BG1622" s="135">
        <f>IF(N1622="zákl. přenesená",J1622,0)</f>
        <v>0</v>
      </c>
      <c r="BH1622" s="135">
        <f>IF(N1622="sníž. přenesená",J1622,0)</f>
        <v>0</v>
      </c>
      <c r="BI1622" s="135">
        <f>IF(N1622="nulová",J1622,0)</f>
        <v>0</v>
      </c>
      <c r="BJ1622" s="13" t="s">
        <v>82</v>
      </c>
      <c r="BK1622" s="135">
        <f>ROUND(I1622*H1622,2)</f>
        <v>12255</v>
      </c>
      <c r="BL1622" s="13" t="s">
        <v>133</v>
      </c>
      <c r="BM1622" s="134" t="s">
        <v>2980</v>
      </c>
    </row>
    <row r="1623" spans="2:65" s="1" customFormat="1" ht="19.2">
      <c r="B1623" s="25"/>
      <c r="D1623" s="136" t="s">
        <v>134</v>
      </c>
      <c r="F1623" s="137" t="s">
        <v>2981</v>
      </c>
      <c r="L1623" s="25"/>
      <c r="M1623" s="138"/>
      <c r="T1623" s="49"/>
      <c r="AT1623" s="13" t="s">
        <v>134</v>
      </c>
      <c r="AU1623" s="13" t="s">
        <v>84</v>
      </c>
    </row>
    <row r="1624" spans="2:65" s="1" customFormat="1" ht="16.5" customHeight="1">
      <c r="B1624" s="25"/>
      <c r="C1624" s="124" t="s">
        <v>2982</v>
      </c>
      <c r="D1624" s="124" t="s">
        <v>128</v>
      </c>
      <c r="E1624" s="125" t="s">
        <v>2983</v>
      </c>
      <c r="F1624" s="126" t="s">
        <v>2984</v>
      </c>
      <c r="G1624" s="127" t="s">
        <v>205</v>
      </c>
      <c r="H1624" s="128">
        <v>15</v>
      </c>
      <c r="I1624" s="129">
        <v>517</v>
      </c>
      <c r="J1624" s="129">
        <f>ROUND(I1624*H1624,2)</f>
        <v>7755</v>
      </c>
      <c r="K1624" s="126" t="s">
        <v>132</v>
      </c>
      <c r="L1624" s="25"/>
      <c r="M1624" s="130" t="s">
        <v>1</v>
      </c>
      <c r="N1624" s="131" t="s">
        <v>39</v>
      </c>
      <c r="O1624" s="132">
        <v>0</v>
      </c>
      <c r="P1624" s="132">
        <f>O1624*H1624</f>
        <v>0</v>
      </c>
      <c r="Q1624" s="132">
        <v>0</v>
      </c>
      <c r="R1624" s="132">
        <f>Q1624*H1624</f>
        <v>0</v>
      </c>
      <c r="S1624" s="132">
        <v>0</v>
      </c>
      <c r="T1624" s="133">
        <f>S1624*H1624</f>
        <v>0</v>
      </c>
      <c r="AR1624" s="134" t="s">
        <v>133</v>
      </c>
      <c r="AT1624" s="134" t="s">
        <v>128</v>
      </c>
      <c r="AU1624" s="134" t="s">
        <v>84</v>
      </c>
      <c r="AY1624" s="13" t="s">
        <v>125</v>
      </c>
      <c r="BE1624" s="135">
        <f>IF(N1624="základní",J1624,0)</f>
        <v>7755</v>
      </c>
      <c r="BF1624" s="135">
        <f>IF(N1624="snížená",J1624,0)</f>
        <v>0</v>
      </c>
      <c r="BG1624" s="135">
        <f>IF(N1624="zákl. přenesená",J1624,0)</f>
        <v>0</v>
      </c>
      <c r="BH1624" s="135">
        <f>IF(N1624="sníž. přenesená",J1624,0)</f>
        <v>0</v>
      </c>
      <c r="BI1624" s="135">
        <f>IF(N1624="nulová",J1624,0)</f>
        <v>0</v>
      </c>
      <c r="BJ1624" s="13" t="s">
        <v>82</v>
      </c>
      <c r="BK1624" s="135">
        <f>ROUND(I1624*H1624,2)</f>
        <v>7755</v>
      </c>
      <c r="BL1624" s="13" t="s">
        <v>133</v>
      </c>
      <c r="BM1624" s="134" t="s">
        <v>2985</v>
      </c>
    </row>
    <row r="1625" spans="2:65" s="1" customFormat="1" ht="19.2">
      <c r="B1625" s="25"/>
      <c r="D1625" s="136" t="s">
        <v>134</v>
      </c>
      <c r="F1625" s="137" t="s">
        <v>2986</v>
      </c>
      <c r="L1625" s="25"/>
      <c r="M1625" s="138"/>
      <c r="T1625" s="49"/>
      <c r="AT1625" s="13" t="s">
        <v>134</v>
      </c>
      <c r="AU1625" s="13" t="s">
        <v>84</v>
      </c>
    </row>
    <row r="1626" spans="2:65" s="1" customFormat="1" ht="16.5" customHeight="1">
      <c r="B1626" s="25"/>
      <c r="C1626" s="124" t="s">
        <v>2987</v>
      </c>
      <c r="D1626" s="124" t="s">
        <v>128</v>
      </c>
      <c r="E1626" s="125" t="s">
        <v>2988</v>
      </c>
      <c r="F1626" s="126" t="s">
        <v>2989</v>
      </c>
      <c r="G1626" s="127" t="s">
        <v>205</v>
      </c>
      <c r="H1626" s="128">
        <v>15</v>
      </c>
      <c r="I1626" s="129">
        <v>247</v>
      </c>
      <c r="J1626" s="129">
        <f>ROUND(I1626*H1626,2)</f>
        <v>3705</v>
      </c>
      <c r="K1626" s="126" t="s">
        <v>132</v>
      </c>
      <c r="L1626" s="25"/>
      <c r="M1626" s="130" t="s">
        <v>1</v>
      </c>
      <c r="N1626" s="131" t="s">
        <v>39</v>
      </c>
      <c r="O1626" s="132">
        <v>0</v>
      </c>
      <c r="P1626" s="132">
        <f>O1626*H1626</f>
        <v>0</v>
      </c>
      <c r="Q1626" s="132">
        <v>0</v>
      </c>
      <c r="R1626" s="132">
        <f>Q1626*H1626</f>
        <v>0</v>
      </c>
      <c r="S1626" s="132">
        <v>0</v>
      </c>
      <c r="T1626" s="133">
        <f>S1626*H1626</f>
        <v>0</v>
      </c>
      <c r="AR1626" s="134" t="s">
        <v>133</v>
      </c>
      <c r="AT1626" s="134" t="s">
        <v>128</v>
      </c>
      <c r="AU1626" s="134" t="s">
        <v>84</v>
      </c>
      <c r="AY1626" s="13" t="s">
        <v>125</v>
      </c>
      <c r="BE1626" s="135">
        <f>IF(N1626="základní",J1626,0)</f>
        <v>3705</v>
      </c>
      <c r="BF1626" s="135">
        <f>IF(N1626="snížená",J1626,0)</f>
        <v>0</v>
      </c>
      <c r="BG1626" s="135">
        <f>IF(N1626="zákl. přenesená",J1626,0)</f>
        <v>0</v>
      </c>
      <c r="BH1626" s="135">
        <f>IF(N1626="sníž. přenesená",J1626,0)</f>
        <v>0</v>
      </c>
      <c r="BI1626" s="135">
        <f>IF(N1626="nulová",J1626,0)</f>
        <v>0</v>
      </c>
      <c r="BJ1626" s="13" t="s">
        <v>82</v>
      </c>
      <c r="BK1626" s="135">
        <f>ROUND(I1626*H1626,2)</f>
        <v>3705</v>
      </c>
      <c r="BL1626" s="13" t="s">
        <v>133</v>
      </c>
      <c r="BM1626" s="134" t="s">
        <v>2990</v>
      </c>
    </row>
    <row r="1627" spans="2:65" s="1" customFormat="1" ht="19.2">
      <c r="B1627" s="25"/>
      <c r="D1627" s="136" t="s">
        <v>134</v>
      </c>
      <c r="F1627" s="137" t="s">
        <v>2991</v>
      </c>
      <c r="L1627" s="25"/>
      <c r="M1627" s="138"/>
      <c r="T1627" s="49"/>
      <c r="AT1627" s="13" t="s">
        <v>134</v>
      </c>
      <c r="AU1627" s="13" t="s">
        <v>84</v>
      </c>
    </row>
    <row r="1628" spans="2:65" s="1" customFormat="1" ht="16.5" customHeight="1">
      <c r="B1628" s="25"/>
      <c r="C1628" s="124" t="s">
        <v>2992</v>
      </c>
      <c r="D1628" s="124" t="s">
        <v>128</v>
      </c>
      <c r="E1628" s="125" t="s">
        <v>2993</v>
      </c>
      <c r="F1628" s="126" t="s">
        <v>2994</v>
      </c>
      <c r="G1628" s="127" t="s">
        <v>205</v>
      </c>
      <c r="H1628" s="128">
        <v>15</v>
      </c>
      <c r="I1628" s="129">
        <v>136</v>
      </c>
      <c r="J1628" s="129">
        <f>ROUND(I1628*H1628,2)</f>
        <v>2040</v>
      </c>
      <c r="K1628" s="126" t="s">
        <v>132</v>
      </c>
      <c r="L1628" s="25"/>
      <c r="M1628" s="130" t="s">
        <v>1</v>
      </c>
      <c r="N1628" s="131" t="s">
        <v>39</v>
      </c>
      <c r="O1628" s="132">
        <v>0</v>
      </c>
      <c r="P1628" s="132">
        <f>O1628*H1628</f>
        <v>0</v>
      </c>
      <c r="Q1628" s="132">
        <v>0</v>
      </c>
      <c r="R1628" s="132">
        <f>Q1628*H1628</f>
        <v>0</v>
      </c>
      <c r="S1628" s="132">
        <v>0</v>
      </c>
      <c r="T1628" s="133">
        <f>S1628*H1628</f>
        <v>0</v>
      </c>
      <c r="AR1628" s="134" t="s">
        <v>133</v>
      </c>
      <c r="AT1628" s="134" t="s">
        <v>128</v>
      </c>
      <c r="AU1628" s="134" t="s">
        <v>84</v>
      </c>
      <c r="AY1628" s="13" t="s">
        <v>125</v>
      </c>
      <c r="BE1628" s="135">
        <f>IF(N1628="základní",J1628,0)</f>
        <v>2040</v>
      </c>
      <c r="BF1628" s="135">
        <f>IF(N1628="snížená",J1628,0)</f>
        <v>0</v>
      </c>
      <c r="BG1628" s="135">
        <f>IF(N1628="zákl. přenesená",J1628,0)</f>
        <v>0</v>
      </c>
      <c r="BH1628" s="135">
        <f>IF(N1628="sníž. přenesená",J1628,0)</f>
        <v>0</v>
      </c>
      <c r="BI1628" s="135">
        <f>IF(N1628="nulová",J1628,0)</f>
        <v>0</v>
      </c>
      <c r="BJ1628" s="13" t="s">
        <v>82</v>
      </c>
      <c r="BK1628" s="135">
        <f>ROUND(I1628*H1628,2)</f>
        <v>2040</v>
      </c>
      <c r="BL1628" s="13" t="s">
        <v>133</v>
      </c>
      <c r="BM1628" s="134" t="s">
        <v>2995</v>
      </c>
    </row>
    <row r="1629" spans="2:65" s="1" customFormat="1" ht="19.2">
      <c r="B1629" s="25"/>
      <c r="D1629" s="136" t="s">
        <v>134</v>
      </c>
      <c r="F1629" s="137" t="s">
        <v>2996</v>
      </c>
      <c r="L1629" s="25"/>
      <c r="M1629" s="138"/>
      <c r="T1629" s="49"/>
      <c r="AT1629" s="13" t="s">
        <v>134</v>
      </c>
      <c r="AU1629" s="13" t="s">
        <v>84</v>
      </c>
    </row>
    <row r="1630" spans="2:65" s="1" customFormat="1" ht="16.5" customHeight="1">
      <c r="B1630" s="25"/>
      <c r="C1630" s="124" t="s">
        <v>2997</v>
      </c>
      <c r="D1630" s="124" t="s">
        <v>128</v>
      </c>
      <c r="E1630" s="125" t="s">
        <v>2998</v>
      </c>
      <c r="F1630" s="126" t="s">
        <v>2999</v>
      </c>
      <c r="G1630" s="127" t="s">
        <v>205</v>
      </c>
      <c r="H1630" s="128">
        <v>15</v>
      </c>
      <c r="I1630" s="129">
        <v>2050</v>
      </c>
      <c r="J1630" s="129">
        <f>ROUND(I1630*H1630,2)</f>
        <v>30750</v>
      </c>
      <c r="K1630" s="126" t="s">
        <v>132</v>
      </c>
      <c r="L1630" s="25"/>
      <c r="M1630" s="130" t="s">
        <v>1</v>
      </c>
      <c r="N1630" s="131" t="s">
        <v>39</v>
      </c>
      <c r="O1630" s="132">
        <v>0</v>
      </c>
      <c r="P1630" s="132">
        <f>O1630*H1630</f>
        <v>0</v>
      </c>
      <c r="Q1630" s="132">
        <v>0</v>
      </c>
      <c r="R1630" s="132">
        <f>Q1630*H1630</f>
        <v>0</v>
      </c>
      <c r="S1630" s="132">
        <v>0</v>
      </c>
      <c r="T1630" s="133">
        <f>S1630*H1630</f>
        <v>0</v>
      </c>
      <c r="AR1630" s="134" t="s">
        <v>133</v>
      </c>
      <c r="AT1630" s="134" t="s">
        <v>128</v>
      </c>
      <c r="AU1630" s="134" t="s">
        <v>84</v>
      </c>
      <c r="AY1630" s="13" t="s">
        <v>125</v>
      </c>
      <c r="BE1630" s="135">
        <f>IF(N1630="základní",J1630,0)</f>
        <v>30750</v>
      </c>
      <c r="BF1630" s="135">
        <f>IF(N1630="snížená",J1630,0)</f>
        <v>0</v>
      </c>
      <c r="BG1630" s="135">
        <f>IF(N1630="zákl. přenesená",J1630,0)</f>
        <v>0</v>
      </c>
      <c r="BH1630" s="135">
        <f>IF(N1630="sníž. přenesená",J1630,0)</f>
        <v>0</v>
      </c>
      <c r="BI1630" s="135">
        <f>IF(N1630="nulová",J1630,0)</f>
        <v>0</v>
      </c>
      <c r="BJ1630" s="13" t="s">
        <v>82</v>
      </c>
      <c r="BK1630" s="135">
        <f>ROUND(I1630*H1630,2)</f>
        <v>30750</v>
      </c>
      <c r="BL1630" s="13" t="s">
        <v>133</v>
      </c>
      <c r="BM1630" s="134" t="s">
        <v>3000</v>
      </c>
    </row>
    <row r="1631" spans="2:65" s="1" customFormat="1" ht="19.2">
      <c r="B1631" s="25"/>
      <c r="D1631" s="136" t="s">
        <v>134</v>
      </c>
      <c r="F1631" s="137" t="s">
        <v>3001</v>
      </c>
      <c r="L1631" s="25"/>
      <c r="M1631" s="138"/>
      <c r="T1631" s="49"/>
      <c r="AT1631" s="13" t="s">
        <v>134</v>
      </c>
      <c r="AU1631" s="13" t="s">
        <v>84</v>
      </c>
    </row>
    <row r="1632" spans="2:65" s="1" customFormat="1" ht="16.5" customHeight="1">
      <c r="B1632" s="25"/>
      <c r="C1632" s="124" t="s">
        <v>3002</v>
      </c>
      <c r="D1632" s="124" t="s">
        <v>128</v>
      </c>
      <c r="E1632" s="125" t="s">
        <v>3003</v>
      </c>
      <c r="F1632" s="126" t="s">
        <v>3004</v>
      </c>
      <c r="G1632" s="127" t="s">
        <v>205</v>
      </c>
      <c r="H1632" s="128">
        <v>15</v>
      </c>
      <c r="I1632" s="129">
        <v>1300</v>
      </c>
      <c r="J1632" s="129">
        <f>ROUND(I1632*H1632,2)</f>
        <v>19500</v>
      </c>
      <c r="K1632" s="126" t="s">
        <v>132</v>
      </c>
      <c r="L1632" s="25"/>
      <c r="M1632" s="130" t="s">
        <v>1</v>
      </c>
      <c r="N1632" s="131" t="s">
        <v>39</v>
      </c>
      <c r="O1632" s="132">
        <v>0</v>
      </c>
      <c r="P1632" s="132">
        <f>O1632*H1632</f>
        <v>0</v>
      </c>
      <c r="Q1632" s="132">
        <v>0</v>
      </c>
      <c r="R1632" s="132">
        <f>Q1632*H1632</f>
        <v>0</v>
      </c>
      <c r="S1632" s="132">
        <v>0</v>
      </c>
      <c r="T1632" s="133">
        <f>S1632*H1632</f>
        <v>0</v>
      </c>
      <c r="AR1632" s="134" t="s">
        <v>133</v>
      </c>
      <c r="AT1632" s="134" t="s">
        <v>128</v>
      </c>
      <c r="AU1632" s="134" t="s">
        <v>84</v>
      </c>
      <c r="AY1632" s="13" t="s">
        <v>125</v>
      </c>
      <c r="BE1632" s="135">
        <f>IF(N1632="základní",J1632,0)</f>
        <v>19500</v>
      </c>
      <c r="BF1632" s="135">
        <f>IF(N1632="snížená",J1632,0)</f>
        <v>0</v>
      </c>
      <c r="BG1632" s="135">
        <f>IF(N1632="zákl. přenesená",J1632,0)</f>
        <v>0</v>
      </c>
      <c r="BH1632" s="135">
        <f>IF(N1632="sníž. přenesená",J1632,0)</f>
        <v>0</v>
      </c>
      <c r="BI1632" s="135">
        <f>IF(N1632="nulová",J1632,0)</f>
        <v>0</v>
      </c>
      <c r="BJ1632" s="13" t="s">
        <v>82</v>
      </c>
      <c r="BK1632" s="135">
        <f>ROUND(I1632*H1632,2)</f>
        <v>19500</v>
      </c>
      <c r="BL1632" s="13" t="s">
        <v>133</v>
      </c>
      <c r="BM1632" s="134" t="s">
        <v>3005</v>
      </c>
    </row>
    <row r="1633" spans="2:65" s="1" customFormat="1" ht="19.2">
      <c r="B1633" s="25"/>
      <c r="D1633" s="136" t="s">
        <v>134</v>
      </c>
      <c r="F1633" s="137" t="s">
        <v>3006</v>
      </c>
      <c r="L1633" s="25"/>
      <c r="M1633" s="138"/>
      <c r="T1633" s="49"/>
      <c r="AT1633" s="13" t="s">
        <v>134</v>
      </c>
      <c r="AU1633" s="13" t="s">
        <v>84</v>
      </c>
    </row>
    <row r="1634" spans="2:65" s="1" customFormat="1" ht="16.5" customHeight="1">
      <c r="B1634" s="25"/>
      <c r="C1634" s="124" t="s">
        <v>3007</v>
      </c>
      <c r="D1634" s="124" t="s">
        <v>128</v>
      </c>
      <c r="E1634" s="125" t="s">
        <v>3008</v>
      </c>
      <c r="F1634" s="126" t="s">
        <v>3009</v>
      </c>
      <c r="G1634" s="127" t="s">
        <v>205</v>
      </c>
      <c r="H1634" s="128">
        <v>15</v>
      </c>
      <c r="I1634" s="129">
        <v>1580</v>
      </c>
      <c r="J1634" s="129">
        <f>ROUND(I1634*H1634,2)</f>
        <v>23700</v>
      </c>
      <c r="K1634" s="126" t="s">
        <v>132</v>
      </c>
      <c r="L1634" s="25"/>
      <c r="M1634" s="130" t="s">
        <v>1</v>
      </c>
      <c r="N1634" s="131" t="s">
        <v>39</v>
      </c>
      <c r="O1634" s="132">
        <v>0</v>
      </c>
      <c r="P1634" s="132">
        <f>O1634*H1634</f>
        <v>0</v>
      </c>
      <c r="Q1634" s="132">
        <v>0</v>
      </c>
      <c r="R1634" s="132">
        <f>Q1634*H1634</f>
        <v>0</v>
      </c>
      <c r="S1634" s="132">
        <v>0</v>
      </c>
      <c r="T1634" s="133">
        <f>S1634*H1634</f>
        <v>0</v>
      </c>
      <c r="AR1634" s="134" t="s">
        <v>133</v>
      </c>
      <c r="AT1634" s="134" t="s">
        <v>128</v>
      </c>
      <c r="AU1634" s="134" t="s">
        <v>84</v>
      </c>
      <c r="AY1634" s="13" t="s">
        <v>125</v>
      </c>
      <c r="BE1634" s="135">
        <f>IF(N1634="základní",J1634,0)</f>
        <v>23700</v>
      </c>
      <c r="BF1634" s="135">
        <f>IF(N1634="snížená",J1634,0)</f>
        <v>0</v>
      </c>
      <c r="BG1634" s="135">
        <f>IF(N1634="zákl. přenesená",J1634,0)</f>
        <v>0</v>
      </c>
      <c r="BH1634" s="135">
        <f>IF(N1634="sníž. přenesená",J1634,0)</f>
        <v>0</v>
      </c>
      <c r="BI1634" s="135">
        <f>IF(N1634="nulová",J1634,0)</f>
        <v>0</v>
      </c>
      <c r="BJ1634" s="13" t="s">
        <v>82</v>
      </c>
      <c r="BK1634" s="135">
        <f>ROUND(I1634*H1634,2)</f>
        <v>23700</v>
      </c>
      <c r="BL1634" s="13" t="s">
        <v>133</v>
      </c>
      <c r="BM1634" s="134" t="s">
        <v>3010</v>
      </c>
    </row>
    <row r="1635" spans="2:65" s="1" customFormat="1" ht="19.2">
      <c r="B1635" s="25"/>
      <c r="D1635" s="136" t="s">
        <v>134</v>
      </c>
      <c r="F1635" s="137" t="s">
        <v>3011</v>
      </c>
      <c r="L1635" s="25"/>
      <c r="M1635" s="138"/>
      <c r="T1635" s="49"/>
      <c r="AT1635" s="13" t="s">
        <v>134</v>
      </c>
      <c r="AU1635" s="13" t="s">
        <v>84</v>
      </c>
    </row>
    <row r="1636" spans="2:65" s="1" customFormat="1" ht="16.5" customHeight="1">
      <c r="B1636" s="25"/>
      <c r="C1636" s="124" t="s">
        <v>3012</v>
      </c>
      <c r="D1636" s="124" t="s">
        <v>128</v>
      </c>
      <c r="E1636" s="125" t="s">
        <v>3013</v>
      </c>
      <c r="F1636" s="126" t="s">
        <v>3014</v>
      </c>
      <c r="G1636" s="127" t="s">
        <v>205</v>
      </c>
      <c r="H1636" s="128">
        <v>15</v>
      </c>
      <c r="I1636" s="129">
        <v>1300</v>
      </c>
      <c r="J1636" s="129">
        <f>ROUND(I1636*H1636,2)</f>
        <v>19500</v>
      </c>
      <c r="K1636" s="126" t="s">
        <v>132</v>
      </c>
      <c r="L1636" s="25"/>
      <c r="M1636" s="130" t="s">
        <v>1</v>
      </c>
      <c r="N1636" s="131" t="s">
        <v>39</v>
      </c>
      <c r="O1636" s="132">
        <v>0</v>
      </c>
      <c r="P1636" s="132">
        <f>O1636*H1636</f>
        <v>0</v>
      </c>
      <c r="Q1636" s="132">
        <v>0</v>
      </c>
      <c r="R1636" s="132">
        <f>Q1636*H1636</f>
        <v>0</v>
      </c>
      <c r="S1636" s="132">
        <v>0</v>
      </c>
      <c r="T1636" s="133">
        <f>S1636*H1636</f>
        <v>0</v>
      </c>
      <c r="AR1636" s="134" t="s">
        <v>133</v>
      </c>
      <c r="AT1636" s="134" t="s">
        <v>128</v>
      </c>
      <c r="AU1636" s="134" t="s">
        <v>84</v>
      </c>
      <c r="AY1636" s="13" t="s">
        <v>125</v>
      </c>
      <c r="BE1636" s="135">
        <f>IF(N1636="základní",J1636,0)</f>
        <v>19500</v>
      </c>
      <c r="BF1636" s="135">
        <f>IF(N1636="snížená",J1636,0)</f>
        <v>0</v>
      </c>
      <c r="BG1636" s="135">
        <f>IF(N1636="zákl. přenesená",J1636,0)</f>
        <v>0</v>
      </c>
      <c r="BH1636" s="135">
        <f>IF(N1636="sníž. přenesená",J1636,0)</f>
        <v>0</v>
      </c>
      <c r="BI1636" s="135">
        <f>IF(N1636="nulová",J1636,0)</f>
        <v>0</v>
      </c>
      <c r="BJ1636" s="13" t="s">
        <v>82</v>
      </c>
      <c r="BK1636" s="135">
        <f>ROUND(I1636*H1636,2)</f>
        <v>19500</v>
      </c>
      <c r="BL1636" s="13" t="s">
        <v>133</v>
      </c>
      <c r="BM1636" s="134" t="s">
        <v>3015</v>
      </c>
    </row>
    <row r="1637" spans="2:65" s="1" customFormat="1" ht="19.2">
      <c r="B1637" s="25"/>
      <c r="D1637" s="136" t="s">
        <v>134</v>
      </c>
      <c r="F1637" s="137" t="s">
        <v>3016</v>
      </c>
      <c r="L1637" s="25"/>
      <c r="M1637" s="138"/>
      <c r="T1637" s="49"/>
      <c r="AT1637" s="13" t="s">
        <v>134</v>
      </c>
      <c r="AU1637" s="13" t="s">
        <v>84</v>
      </c>
    </row>
    <row r="1638" spans="2:65" s="1" customFormat="1" ht="16.5" customHeight="1">
      <c r="B1638" s="25"/>
      <c r="C1638" s="124" t="s">
        <v>3017</v>
      </c>
      <c r="D1638" s="124" t="s">
        <v>128</v>
      </c>
      <c r="E1638" s="125" t="s">
        <v>3018</v>
      </c>
      <c r="F1638" s="126" t="s">
        <v>3019</v>
      </c>
      <c r="G1638" s="127" t="s">
        <v>431</v>
      </c>
      <c r="H1638" s="128">
        <v>10</v>
      </c>
      <c r="I1638" s="129">
        <v>286</v>
      </c>
      <c r="J1638" s="129">
        <f>ROUND(I1638*H1638,2)</f>
        <v>2860</v>
      </c>
      <c r="K1638" s="126" t="s">
        <v>132</v>
      </c>
      <c r="L1638" s="25"/>
      <c r="M1638" s="130" t="s">
        <v>1</v>
      </c>
      <c r="N1638" s="131" t="s">
        <v>39</v>
      </c>
      <c r="O1638" s="132">
        <v>0</v>
      </c>
      <c r="P1638" s="132">
        <f>O1638*H1638</f>
        <v>0</v>
      </c>
      <c r="Q1638" s="132">
        <v>0</v>
      </c>
      <c r="R1638" s="132">
        <f>Q1638*H1638</f>
        <v>0</v>
      </c>
      <c r="S1638" s="132">
        <v>0</v>
      </c>
      <c r="T1638" s="133">
        <f>S1638*H1638</f>
        <v>0</v>
      </c>
      <c r="AR1638" s="134" t="s">
        <v>133</v>
      </c>
      <c r="AT1638" s="134" t="s">
        <v>128</v>
      </c>
      <c r="AU1638" s="134" t="s">
        <v>84</v>
      </c>
      <c r="AY1638" s="13" t="s">
        <v>125</v>
      </c>
      <c r="BE1638" s="135">
        <f>IF(N1638="základní",J1638,0)</f>
        <v>2860</v>
      </c>
      <c r="BF1638" s="135">
        <f>IF(N1638="snížená",J1638,0)</f>
        <v>0</v>
      </c>
      <c r="BG1638" s="135">
        <f>IF(N1638="zákl. přenesená",J1638,0)</f>
        <v>0</v>
      </c>
      <c r="BH1638" s="135">
        <f>IF(N1638="sníž. přenesená",J1638,0)</f>
        <v>0</v>
      </c>
      <c r="BI1638" s="135">
        <f>IF(N1638="nulová",J1638,0)</f>
        <v>0</v>
      </c>
      <c r="BJ1638" s="13" t="s">
        <v>82</v>
      </c>
      <c r="BK1638" s="135">
        <f>ROUND(I1638*H1638,2)</f>
        <v>2860</v>
      </c>
      <c r="BL1638" s="13" t="s">
        <v>133</v>
      </c>
      <c r="BM1638" s="134" t="s">
        <v>3020</v>
      </c>
    </row>
    <row r="1639" spans="2:65" s="1" customFormat="1" ht="19.2">
      <c r="B1639" s="25"/>
      <c r="D1639" s="136" t="s">
        <v>134</v>
      </c>
      <c r="F1639" s="137" t="s">
        <v>3021</v>
      </c>
      <c r="L1639" s="25"/>
      <c r="M1639" s="138"/>
      <c r="T1639" s="49"/>
      <c r="AT1639" s="13" t="s">
        <v>134</v>
      </c>
      <c r="AU1639" s="13" t="s">
        <v>84</v>
      </c>
    </row>
    <row r="1640" spans="2:65" s="1" customFormat="1" ht="16.5" customHeight="1">
      <c r="B1640" s="25"/>
      <c r="C1640" s="124" t="s">
        <v>3022</v>
      </c>
      <c r="D1640" s="124" t="s">
        <v>128</v>
      </c>
      <c r="E1640" s="125" t="s">
        <v>3023</v>
      </c>
      <c r="F1640" s="126" t="s">
        <v>3024</v>
      </c>
      <c r="G1640" s="127" t="s">
        <v>431</v>
      </c>
      <c r="H1640" s="128">
        <v>10</v>
      </c>
      <c r="I1640" s="129">
        <v>27.9</v>
      </c>
      <c r="J1640" s="129">
        <f>ROUND(I1640*H1640,2)</f>
        <v>279</v>
      </c>
      <c r="K1640" s="126" t="s">
        <v>132</v>
      </c>
      <c r="L1640" s="25"/>
      <c r="M1640" s="130" t="s">
        <v>1</v>
      </c>
      <c r="N1640" s="131" t="s">
        <v>39</v>
      </c>
      <c r="O1640" s="132">
        <v>0</v>
      </c>
      <c r="P1640" s="132">
        <f>O1640*H1640</f>
        <v>0</v>
      </c>
      <c r="Q1640" s="132">
        <v>0</v>
      </c>
      <c r="R1640" s="132">
        <f>Q1640*H1640</f>
        <v>0</v>
      </c>
      <c r="S1640" s="132">
        <v>0</v>
      </c>
      <c r="T1640" s="133">
        <f>S1640*H1640</f>
        <v>0</v>
      </c>
      <c r="AR1640" s="134" t="s">
        <v>133</v>
      </c>
      <c r="AT1640" s="134" t="s">
        <v>128</v>
      </c>
      <c r="AU1640" s="134" t="s">
        <v>84</v>
      </c>
      <c r="AY1640" s="13" t="s">
        <v>125</v>
      </c>
      <c r="BE1640" s="135">
        <f>IF(N1640="základní",J1640,0)</f>
        <v>279</v>
      </c>
      <c r="BF1640" s="135">
        <f>IF(N1640="snížená",J1640,0)</f>
        <v>0</v>
      </c>
      <c r="BG1640" s="135">
        <f>IF(N1640="zákl. přenesená",J1640,0)</f>
        <v>0</v>
      </c>
      <c r="BH1640" s="135">
        <f>IF(N1640="sníž. přenesená",J1640,0)</f>
        <v>0</v>
      </c>
      <c r="BI1640" s="135">
        <f>IF(N1640="nulová",J1640,0)</f>
        <v>0</v>
      </c>
      <c r="BJ1640" s="13" t="s">
        <v>82</v>
      </c>
      <c r="BK1640" s="135">
        <f>ROUND(I1640*H1640,2)</f>
        <v>279</v>
      </c>
      <c r="BL1640" s="13" t="s">
        <v>133</v>
      </c>
      <c r="BM1640" s="134" t="s">
        <v>3025</v>
      </c>
    </row>
    <row r="1641" spans="2:65" s="1" customFormat="1" ht="19.2">
      <c r="B1641" s="25"/>
      <c r="D1641" s="136" t="s">
        <v>134</v>
      </c>
      <c r="F1641" s="137" t="s">
        <v>3026</v>
      </c>
      <c r="L1641" s="25"/>
      <c r="M1641" s="138"/>
      <c r="T1641" s="49"/>
      <c r="AT1641" s="13" t="s">
        <v>134</v>
      </c>
      <c r="AU1641" s="13" t="s">
        <v>84</v>
      </c>
    </row>
    <row r="1642" spans="2:65" s="1" customFormat="1" ht="16.5" customHeight="1">
      <c r="B1642" s="25"/>
      <c r="C1642" s="124" t="s">
        <v>3027</v>
      </c>
      <c r="D1642" s="124" t="s">
        <v>128</v>
      </c>
      <c r="E1642" s="125" t="s">
        <v>3028</v>
      </c>
      <c r="F1642" s="126" t="s">
        <v>3029</v>
      </c>
      <c r="G1642" s="127" t="s">
        <v>431</v>
      </c>
      <c r="H1642" s="128">
        <v>10</v>
      </c>
      <c r="I1642" s="129">
        <v>133</v>
      </c>
      <c r="J1642" s="129">
        <f>ROUND(I1642*H1642,2)</f>
        <v>1330</v>
      </c>
      <c r="K1642" s="126" t="s">
        <v>132</v>
      </c>
      <c r="L1642" s="25"/>
      <c r="M1642" s="130" t="s">
        <v>1</v>
      </c>
      <c r="N1642" s="131" t="s">
        <v>39</v>
      </c>
      <c r="O1642" s="132">
        <v>0</v>
      </c>
      <c r="P1642" s="132">
        <f>O1642*H1642</f>
        <v>0</v>
      </c>
      <c r="Q1642" s="132">
        <v>0</v>
      </c>
      <c r="R1642" s="132">
        <f>Q1642*H1642</f>
        <v>0</v>
      </c>
      <c r="S1642" s="132">
        <v>0</v>
      </c>
      <c r="T1642" s="133">
        <f>S1642*H1642</f>
        <v>0</v>
      </c>
      <c r="AR1642" s="134" t="s">
        <v>133</v>
      </c>
      <c r="AT1642" s="134" t="s">
        <v>128</v>
      </c>
      <c r="AU1642" s="134" t="s">
        <v>84</v>
      </c>
      <c r="AY1642" s="13" t="s">
        <v>125</v>
      </c>
      <c r="BE1642" s="135">
        <f>IF(N1642="základní",J1642,0)</f>
        <v>1330</v>
      </c>
      <c r="BF1642" s="135">
        <f>IF(N1642="snížená",J1642,0)</f>
        <v>0</v>
      </c>
      <c r="BG1642" s="135">
        <f>IF(N1642="zákl. přenesená",J1642,0)</f>
        <v>0</v>
      </c>
      <c r="BH1642" s="135">
        <f>IF(N1642="sníž. přenesená",J1642,0)</f>
        <v>0</v>
      </c>
      <c r="BI1642" s="135">
        <f>IF(N1642="nulová",J1642,0)</f>
        <v>0</v>
      </c>
      <c r="BJ1642" s="13" t="s">
        <v>82</v>
      </c>
      <c r="BK1642" s="135">
        <f>ROUND(I1642*H1642,2)</f>
        <v>1330</v>
      </c>
      <c r="BL1642" s="13" t="s">
        <v>133</v>
      </c>
      <c r="BM1642" s="134" t="s">
        <v>3030</v>
      </c>
    </row>
    <row r="1643" spans="2:65" s="1" customFormat="1" ht="19.2">
      <c r="B1643" s="25"/>
      <c r="D1643" s="136" t="s">
        <v>134</v>
      </c>
      <c r="F1643" s="137" t="s">
        <v>3031</v>
      </c>
      <c r="L1643" s="25"/>
      <c r="M1643" s="138"/>
      <c r="T1643" s="49"/>
      <c r="AT1643" s="13" t="s">
        <v>134</v>
      </c>
      <c r="AU1643" s="13" t="s">
        <v>84</v>
      </c>
    </row>
    <row r="1644" spans="2:65" s="1" customFormat="1" ht="16.5" customHeight="1">
      <c r="B1644" s="25"/>
      <c r="C1644" s="124" t="s">
        <v>3032</v>
      </c>
      <c r="D1644" s="124" t="s">
        <v>128</v>
      </c>
      <c r="E1644" s="125" t="s">
        <v>3033</v>
      </c>
      <c r="F1644" s="126" t="s">
        <v>3034</v>
      </c>
      <c r="G1644" s="127" t="s">
        <v>431</v>
      </c>
      <c r="H1644" s="128">
        <v>10</v>
      </c>
      <c r="I1644" s="129">
        <v>69.8</v>
      </c>
      <c r="J1644" s="129">
        <f>ROUND(I1644*H1644,2)</f>
        <v>698</v>
      </c>
      <c r="K1644" s="126" t="s">
        <v>132</v>
      </c>
      <c r="L1644" s="25"/>
      <c r="M1644" s="130" t="s">
        <v>1</v>
      </c>
      <c r="N1644" s="131" t="s">
        <v>39</v>
      </c>
      <c r="O1644" s="132">
        <v>0</v>
      </c>
      <c r="P1644" s="132">
        <f>O1644*H1644</f>
        <v>0</v>
      </c>
      <c r="Q1644" s="132">
        <v>0</v>
      </c>
      <c r="R1644" s="132">
        <f>Q1644*H1644</f>
        <v>0</v>
      </c>
      <c r="S1644" s="132">
        <v>0</v>
      </c>
      <c r="T1644" s="133">
        <f>S1644*H1644</f>
        <v>0</v>
      </c>
      <c r="AR1644" s="134" t="s">
        <v>133</v>
      </c>
      <c r="AT1644" s="134" t="s">
        <v>128</v>
      </c>
      <c r="AU1644" s="134" t="s">
        <v>84</v>
      </c>
      <c r="AY1644" s="13" t="s">
        <v>125</v>
      </c>
      <c r="BE1644" s="135">
        <f>IF(N1644="základní",J1644,0)</f>
        <v>698</v>
      </c>
      <c r="BF1644" s="135">
        <f>IF(N1644="snížená",J1644,0)</f>
        <v>0</v>
      </c>
      <c r="BG1644" s="135">
        <f>IF(N1644="zákl. přenesená",J1644,0)</f>
        <v>0</v>
      </c>
      <c r="BH1644" s="135">
        <f>IF(N1644="sníž. přenesená",J1644,0)</f>
        <v>0</v>
      </c>
      <c r="BI1644" s="135">
        <f>IF(N1644="nulová",J1644,0)</f>
        <v>0</v>
      </c>
      <c r="BJ1644" s="13" t="s">
        <v>82</v>
      </c>
      <c r="BK1644" s="135">
        <f>ROUND(I1644*H1644,2)</f>
        <v>698</v>
      </c>
      <c r="BL1644" s="13" t="s">
        <v>133</v>
      </c>
      <c r="BM1644" s="134" t="s">
        <v>3035</v>
      </c>
    </row>
    <row r="1645" spans="2:65" s="1" customFormat="1" ht="19.2">
      <c r="B1645" s="25"/>
      <c r="D1645" s="136" t="s">
        <v>134</v>
      </c>
      <c r="F1645" s="137" t="s">
        <v>3036</v>
      </c>
      <c r="L1645" s="25"/>
      <c r="M1645" s="138"/>
      <c r="T1645" s="49"/>
      <c r="AT1645" s="13" t="s">
        <v>134</v>
      </c>
      <c r="AU1645" s="13" t="s">
        <v>84</v>
      </c>
    </row>
    <row r="1646" spans="2:65" s="1" customFormat="1" ht="16.5" customHeight="1">
      <c r="B1646" s="25"/>
      <c r="C1646" s="124" t="s">
        <v>3037</v>
      </c>
      <c r="D1646" s="124" t="s">
        <v>128</v>
      </c>
      <c r="E1646" s="125" t="s">
        <v>3038</v>
      </c>
      <c r="F1646" s="126" t="s">
        <v>3039</v>
      </c>
      <c r="G1646" s="127" t="s">
        <v>431</v>
      </c>
      <c r="H1646" s="128">
        <v>200</v>
      </c>
      <c r="I1646" s="129">
        <v>243</v>
      </c>
      <c r="J1646" s="129">
        <f>ROUND(I1646*H1646,2)</f>
        <v>48600</v>
      </c>
      <c r="K1646" s="126" t="s">
        <v>132</v>
      </c>
      <c r="L1646" s="25"/>
      <c r="M1646" s="130" t="s">
        <v>1</v>
      </c>
      <c r="N1646" s="131" t="s">
        <v>39</v>
      </c>
      <c r="O1646" s="132">
        <v>0</v>
      </c>
      <c r="P1646" s="132">
        <f>O1646*H1646</f>
        <v>0</v>
      </c>
      <c r="Q1646" s="132">
        <v>0</v>
      </c>
      <c r="R1646" s="132">
        <f>Q1646*H1646</f>
        <v>0</v>
      </c>
      <c r="S1646" s="132">
        <v>0</v>
      </c>
      <c r="T1646" s="133">
        <f>S1646*H1646</f>
        <v>0</v>
      </c>
      <c r="AR1646" s="134" t="s">
        <v>133</v>
      </c>
      <c r="AT1646" s="134" t="s">
        <v>128</v>
      </c>
      <c r="AU1646" s="134" t="s">
        <v>84</v>
      </c>
      <c r="AY1646" s="13" t="s">
        <v>125</v>
      </c>
      <c r="BE1646" s="135">
        <f>IF(N1646="základní",J1646,0)</f>
        <v>48600</v>
      </c>
      <c r="BF1646" s="135">
        <f>IF(N1646="snížená",J1646,0)</f>
        <v>0</v>
      </c>
      <c r="BG1646" s="135">
        <f>IF(N1646="zákl. přenesená",J1646,0)</f>
        <v>0</v>
      </c>
      <c r="BH1646" s="135">
        <f>IF(N1646="sníž. přenesená",J1646,0)</f>
        <v>0</v>
      </c>
      <c r="BI1646" s="135">
        <f>IF(N1646="nulová",J1646,0)</f>
        <v>0</v>
      </c>
      <c r="BJ1646" s="13" t="s">
        <v>82</v>
      </c>
      <c r="BK1646" s="135">
        <f>ROUND(I1646*H1646,2)</f>
        <v>48600</v>
      </c>
      <c r="BL1646" s="13" t="s">
        <v>133</v>
      </c>
      <c r="BM1646" s="134" t="s">
        <v>3040</v>
      </c>
    </row>
    <row r="1647" spans="2:65" s="1" customFormat="1">
      <c r="B1647" s="25"/>
      <c r="D1647" s="136" t="s">
        <v>134</v>
      </c>
      <c r="F1647" s="137" t="s">
        <v>3041</v>
      </c>
      <c r="L1647" s="25"/>
      <c r="M1647" s="138"/>
      <c r="T1647" s="49"/>
      <c r="AT1647" s="13" t="s">
        <v>134</v>
      </c>
      <c r="AU1647" s="13" t="s">
        <v>84</v>
      </c>
    </row>
    <row r="1648" spans="2:65" s="1" customFormat="1" ht="16.5" customHeight="1">
      <c r="B1648" s="25"/>
      <c r="C1648" s="124" t="s">
        <v>3042</v>
      </c>
      <c r="D1648" s="124" t="s">
        <v>128</v>
      </c>
      <c r="E1648" s="125" t="s">
        <v>3043</v>
      </c>
      <c r="F1648" s="126" t="s">
        <v>3044</v>
      </c>
      <c r="G1648" s="127" t="s">
        <v>431</v>
      </c>
      <c r="H1648" s="128">
        <v>200</v>
      </c>
      <c r="I1648" s="129">
        <v>335</v>
      </c>
      <c r="J1648" s="129">
        <f>ROUND(I1648*H1648,2)</f>
        <v>67000</v>
      </c>
      <c r="K1648" s="126" t="s">
        <v>132</v>
      </c>
      <c r="L1648" s="25"/>
      <c r="M1648" s="130" t="s">
        <v>1</v>
      </c>
      <c r="N1648" s="131" t="s">
        <v>39</v>
      </c>
      <c r="O1648" s="132">
        <v>0</v>
      </c>
      <c r="P1648" s="132">
        <f>O1648*H1648</f>
        <v>0</v>
      </c>
      <c r="Q1648" s="132">
        <v>0</v>
      </c>
      <c r="R1648" s="132">
        <f>Q1648*H1648</f>
        <v>0</v>
      </c>
      <c r="S1648" s="132">
        <v>0</v>
      </c>
      <c r="T1648" s="133">
        <f>S1648*H1648</f>
        <v>0</v>
      </c>
      <c r="AR1648" s="134" t="s">
        <v>133</v>
      </c>
      <c r="AT1648" s="134" t="s">
        <v>128</v>
      </c>
      <c r="AU1648" s="134" t="s">
        <v>84</v>
      </c>
      <c r="AY1648" s="13" t="s">
        <v>125</v>
      </c>
      <c r="BE1648" s="135">
        <f>IF(N1648="základní",J1648,0)</f>
        <v>67000</v>
      </c>
      <c r="BF1648" s="135">
        <f>IF(N1648="snížená",J1648,0)</f>
        <v>0</v>
      </c>
      <c r="BG1648" s="135">
        <f>IF(N1648="zákl. přenesená",J1648,0)</f>
        <v>0</v>
      </c>
      <c r="BH1648" s="135">
        <f>IF(N1648="sníž. přenesená",J1648,0)</f>
        <v>0</v>
      </c>
      <c r="BI1648" s="135">
        <f>IF(N1648="nulová",J1648,0)</f>
        <v>0</v>
      </c>
      <c r="BJ1648" s="13" t="s">
        <v>82</v>
      </c>
      <c r="BK1648" s="135">
        <f>ROUND(I1648*H1648,2)</f>
        <v>67000</v>
      </c>
      <c r="BL1648" s="13" t="s">
        <v>133</v>
      </c>
      <c r="BM1648" s="134" t="s">
        <v>3045</v>
      </c>
    </row>
    <row r="1649" spans="2:65" s="1" customFormat="1">
      <c r="B1649" s="25"/>
      <c r="D1649" s="136" t="s">
        <v>134</v>
      </c>
      <c r="F1649" s="137" t="s">
        <v>3046</v>
      </c>
      <c r="L1649" s="25"/>
      <c r="M1649" s="138"/>
      <c r="T1649" s="49"/>
      <c r="AT1649" s="13" t="s">
        <v>134</v>
      </c>
      <c r="AU1649" s="13" t="s">
        <v>84</v>
      </c>
    </row>
    <row r="1650" spans="2:65" s="1" customFormat="1" ht="16.5" customHeight="1">
      <c r="B1650" s="25"/>
      <c r="C1650" s="124" t="s">
        <v>3047</v>
      </c>
      <c r="D1650" s="124" t="s">
        <v>128</v>
      </c>
      <c r="E1650" s="125" t="s">
        <v>3048</v>
      </c>
      <c r="F1650" s="126" t="s">
        <v>3049</v>
      </c>
      <c r="G1650" s="127" t="s">
        <v>205</v>
      </c>
      <c r="H1650" s="128">
        <v>400</v>
      </c>
      <c r="I1650" s="129">
        <v>296</v>
      </c>
      <c r="J1650" s="129">
        <f>ROUND(I1650*H1650,2)</f>
        <v>118400</v>
      </c>
      <c r="K1650" s="126" t="s">
        <v>132</v>
      </c>
      <c r="L1650" s="25"/>
      <c r="M1650" s="130" t="s">
        <v>1</v>
      </c>
      <c r="N1650" s="131" t="s">
        <v>39</v>
      </c>
      <c r="O1650" s="132">
        <v>0</v>
      </c>
      <c r="P1650" s="132">
        <f>O1650*H1650</f>
        <v>0</v>
      </c>
      <c r="Q1650" s="132">
        <v>0</v>
      </c>
      <c r="R1650" s="132">
        <f>Q1650*H1650</f>
        <v>0</v>
      </c>
      <c r="S1650" s="132">
        <v>0</v>
      </c>
      <c r="T1650" s="133">
        <f>S1650*H1650</f>
        <v>0</v>
      </c>
      <c r="AR1650" s="134" t="s">
        <v>133</v>
      </c>
      <c r="AT1650" s="134" t="s">
        <v>128</v>
      </c>
      <c r="AU1650" s="134" t="s">
        <v>84</v>
      </c>
      <c r="AY1650" s="13" t="s">
        <v>125</v>
      </c>
      <c r="BE1650" s="135">
        <f>IF(N1650="základní",J1650,0)</f>
        <v>118400</v>
      </c>
      <c r="BF1650" s="135">
        <f>IF(N1650="snížená",J1650,0)</f>
        <v>0</v>
      </c>
      <c r="BG1650" s="135">
        <f>IF(N1650="zákl. přenesená",J1650,0)</f>
        <v>0</v>
      </c>
      <c r="BH1650" s="135">
        <f>IF(N1650="sníž. přenesená",J1650,0)</f>
        <v>0</v>
      </c>
      <c r="BI1650" s="135">
        <f>IF(N1650="nulová",J1650,0)</f>
        <v>0</v>
      </c>
      <c r="BJ1650" s="13" t="s">
        <v>82</v>
      </c>
      <c r="BK1650" s="135">
        <f>ROUND(I1650*H1650,2)</f>
        <v>118400</v>
      </c>
      <c r="BL1650" s="13" t="s">
        <v>133</v>
      </c>
      <c r="BM1650" s="134" t="s">
        <v>3050</v>
      </c>
    </row>
    <row r="1651" spans="2:65" s="1" customFormat="1" ht="19.2">
      <c r="B1651" s="25"/>
      <c r="D1651" s="136" t="s">
        <v>134</v>
      </c>
      <c r="F1651" s="137" t="s">
        <v>3051</v>
      </c>
      <c r="L1651" s="25"/>
      <c r="M1651" s="138"/>
      <c r="T1651" s="49"/>
      <c r="AT1651" s="13" t="s">
        <v>134</v>
      </c>
      <c r="AU1651" s="13" t="s">
        <v>84</v>
      </c>
    </row>
    <row r="1652" spans="2:65" s="1" customFormat="1" ht="16.5" customHeight="1">
      <c r="B1652" s="25"/>
      <c r="C1652" s="124" t="s">
        <v>3052</v>
      </c>
      <c r="D1652" s="124" t="s">
        <v>128</v>
      </c>
      <c r="E1652" s="125" t="s">
        <v>3053</v>
      </c>
      <c r="F1652" s="126" t="s">
        <v>3054</v>
      </c>
      <c r="G1652" s="127" t="s">
        <v>205</v>
      </c>
      <c r="H1652" s="128">
        <v>300</v>
      </c>
      <c r="I1652" s="129">
        <v>653</v>
      </c>
      <c r="J1652" s="129">
        <f>ROUND(I1652*H1652,2)</f>
        <v>195900</v>
      </c>
      <c r="K1652" s="126" t="s">
        <v>132</v>
      </c>
      <c r="L1652" s="25"/>
      <c r="M1652" s="130" t="s">
        <v>1</v>
      </c>
      <c r="N1652" s="131" t="s">
        <v>39</v>
      </c>
      <c r="O1652" s="132">
        <v>0</v>
      </c>
      <c r="P1652" s="132">
        <f>O1652*H1652</f>
        <v>0</v>
      </c>
      <c r="Q1652" s="132">
        <v>0</v>
      </c>
      <c r="R1652" s="132">
        <f>Q1652*H1652</f>
        <v>0</v>
      </c>
      <c r="S1652" s="132">
        <v>0</v>
      </c>
      <c r="T1652" s="133">
        <f>S1652*H1652</f>
        <v>0</v>
      </c>
      <c r="AR1652" s="134" t="s">
        <v>133</v>
      </c>
      <c r="AT1652" s="134" t="s">
        <v>128</v>
      </c>
      <c r="AU1652" s="134" t="s">
        <v>84</v>
      </c>
      <c r="AY1652" s="13" t="s">
        <v>125</v>
      </c>
      <c r="BE1652" s="135">
        <f>IF(N1652="základní",J1652,0)</f>
        <v>195900</v>
      </c>
      <c r="BF1652" s="135">
        <f>IF(N1652="snížená",J1652,0)</f>
        <v>0</v>
      </c>
      <c r="BG1652" s="135">
        <f>IF(N1652="zákl. přenesená",J1652,0)</f>
        <v>0</v>
      </c>
      <c r="BH1652" s="135">
        <f>IF(N1652="sníž. přenesená",J1652,0)</f>
        <v>0</v>
      </c>
      <c r="BI1652" s="135">
        <f>IF(N1652="nulová",J1652,0)</f>
        <v>0</v>
      </c>
      <c r="BJ1652" s="13" t="s">
        <v>82</v>
      </c>
      <c r="BK1652" s="135">
        <f>ROUND(I1652*H1652,2)</f>
        <v>195900</v>
      </c>
      <c r="BL1652" s="13" t="s">
        <v>133</v>
      </c>
      <c r="BM1652" s="134" t="s">
        <v>3055</v>
      </c>
    </row>
    <row r="1653" spans="2:65" s="1" customFormat="1" ht="19.2">
      <c r="B1653" s="25"/>
      <c r="D1653" s="136" t="s">
        <v>134</v>
      </c>
      <c r="F1653" s="137" t="s">
        <v>3056</v>
      </c>
      <c r="L1653" s="25"/>
      <c r="M1653" s="138"/>
      <c r="T1653" s="49"/>
      <c r="AT1653" s="13" t="s">
        <v>134</v>
      </c>
      <c r="AU1653" s="13" t="s">
        <v>84</v>
      </c>
    </row>
    <row r="1654" spans="2:65" s="1" customFormat="1" ht="16.5" customHeight="1">
      <c r="B1654" s="25"/>
      <c r="C1654" s="124" t="s">
        <v>3057</v>
      </c>
      <c r="D1654" s="124" t="s">
        <v>128</v>
      </c>
      <c r="E1654" s="125" t="s">
        <v>3058</v>
      </c>
      <c r="F1654" s="126" t="s">
        <v>3059</v>
      </c>
      <c r="G1654" s="127" t="s">
        <v>431</v>
      </c>
      <c r="H1654" s="128">
        <v>300</v>
      </c>
      <c r="I1654" s="129">
        <v>175</v>
      </c>
      <c r="J1654" s="129">
        <f>ROUND(I1654*H1654,2)</f>
        <v>52500</v>
      </c>
      <c r="K1654" s="126" t="s">
        <v>132</v>
      </c>
      <c r="L1654" s="25"/>
      <c r="M1654" s="130" t="s">
        <v>1</v>
      </c>
      <c r="N1654" s="131" t="s">
        <v>39</v>
      </c>
      <c r="O1654" s="132">
        <v>0</v>
      </c>
      <c r="P1654" s="132">
        <f>O1654*H1654</f>
        <v>0</v>
      </c>
      <c r="Q1654" s="132">
        <v>0</v>
      </c>
      <c r="R1654" s="132">
        <f>Q1654*H1654</f>
        <v>0</v>
      </c>
      <c r="S1654" s="132">
        <v>0</v>
      </c>
      <c r="T1654" s="133">
        <f>S1654*H1654</f>
        <v>0</v>
      </c>
      <c r="AR1654" s="134" t="s">
        <v>133</v>
      </c>
      <c r="AT1654" s="134" t="s">
        <v>128</v>
      </c>
      <c r="AU1654" s="134" t="s">
        <v>84</v>
      </c>
      <c r="AY1654" s="13" t="s">
        <v>125</v>
      </c>
      <c r="BE1654" s="135">
        <f>IF(N1654="základní",J1654,0)</f>
        <v>52500</v>
      </c>
      <c r="BF1654" s="135">
        <f>IF(N1654="snížená",J1654,0)</f>
        <v>0</v>
      </c>
      <c r="BG1654" s="135">
        <f>IF(N1654="zákl. přenesená",J1654,0)</f>
        <v>0</v>
      </c>
      <c r="BH1654" s="135">
        <f>IF(N1654="sníž. přenesená",J1654,0)</f>
        <v>0</v>
      </c>
      <c r="BI1654" s="135">
        <f>IF(N1654="nulová",J1654,0)</f>
        <v>0</v>
      </c>
      <c r="BJ1654" s="13" t="s">
        <v>82</v>
      </c>
      <c r="BK1654" s="135">
        <f>ROUND(I1654*H1654,2)</f>
        <v>52500</v>
      </c>
      <c r="BL1654" s="13" t="s">
        <v>133</v>
      </c>
      <c r="BM1654" s="134" t="s">
        <v>3060</v>
      </c>
    </row>
    <row r="1655" spans="2:65" s="1" customFormat="1" ht="28.8">
      <c r="B1655" s="25"/>
      <c r="D1655" s="136" t="s">
        <v>134</v>
      </c>
      <c r="F1655" s="137" t="s">
        <v>3061</v>
      </c>
      <c r="L1655" s="25"/>
      <c r="M1655" s="138"/>
      <c r="T1655" s="49"/>
      <c r="AT1655" s="13" t="s">
        <v>134</v>
      </c>
      <c r="AU1655" s="13" t="s">
        <v>84</v>
      </c>
    </row>
    <row r="1656" spans="2:65" s="1" customFormat="1" ht="16.5" customHeight="1">
      <c r="B1656" s="25"/>
      <c r="C1656" s="124" t="s">
        <v>3062</v>
      </c>
      <c r="D1656" s="124" t="s">
        <v>128</v>
      </c>
      <c r="E1656" s="125" t="s">
        <v>3063</v>
      </c>
      <c r="F1656" s="126" t="s">
        <v>3064</v>
      </c>
      <c r="G1656" s="127" t="s">
        <v>205</v>
      </c>
      <c r="H1656" s="128">
        <v>300</v>
      </c>
      <c r="I1656" s="129">
        <v>586</v>
      </c>
      <c r="J1656" s="129">
        <f>ROUND(I1656*H1656,2)</f>
        <v>175800</v>
      </c>
      <c r="K1656" s="126" t="s">
        <v>132</v>
      </c>
      <c r="L1656" s="25"/>
      <c r="M1656" s="130" t="s">
        <v>1</v>
      </c>
      <c r="N1656" s="131" t="s">
        <v>39</v>
      </c>
      <c r="O1656" s="132">
        <v>0</v>
      </c>
      <c r="P1656" s="132">
        <f>O1656*H1656</f>
        <v>0</v>
      </c>
      <c r="Q1656" s="132">
        <v>0</v>
      </c>
      <c r="R1656" s="132">
        <f>Q1656*H1656</f>
        <v>0</v>
      </c>
      <c r="S1656" s="132">
        <v>0</v>
      </c>
      <c r="T1656" s="133">
        <f>S1656*H1656</f>
        <v>0</v>
      </c>
      <c r="AR1656" s="134" t="s">
        <v>133</v>
      </c>
      <c r="AT1656" s="134" t="s">
        <v>128</v>
      </c>
      <c r="AU1656" s="134" t="s">
        <v>84</v>
      </c>
      <c r="AY1656" s="13" t="s">
        <v>125</v>
      </c>
      <c r="BE1656" s="135">
        <f>IF(N1656="základní",J1656,0)</f>
        <v>175800</v>
      </c>
      <c r="BF1656" s="135">
        <f>IF(N1656="snížená",J1656,0)</f>
        <v>0</v>
      </c>
      <c r="BG1656" s="135">
        <f>IF(N1656="zákl. přenesená",J1656,0)</f>
        <v>0</v>
      </c>
      <c r="BH1656" s="135">
        <f>IF(N1656="sníž. přenesená",J1656,0)</f>
        <v>0</v>
      </c>
      <c r="BI1656" s="135">
        <f>IF(N1656="nulová",J1656,0)</f>
        <v>0</v>
      </c>
      <c r="BJ1656" s="13" t="s">
        <v>82</v>
      </c>
      <c r="BK1656" s="135">
        <f>ROUND(I1656*H1656,2)</f>
        <v>175800</v>
      </c>
      <c r="BL1656" s="13" t="s">
        <v>133</v>
      </c>
      <c r="BM1656" s="134" t="s">
        <v>3065</v>
      </c>
    </row>
    <row r="1657" spans="2:65" s="1" customFormat="1" ht="28.8">
      <c r="B1657" s="25"/>
      <c r="D1657" s="136" t="s">
        <v>134</v>
      </c>
      <c r="F1657" s="137" t="s">
        <v>3066</v>
      </c>
      <c r="L1657" s="25"/>
      <c r="M1657" s="138"/>
      <c r="T1657" s="49"/>
      <c r="AT1657" s="13" t="s">
        <v>134</v>
      </c>
      <c r="AU1657" s="13" t="s">
        <v>84</v>
      </c>
    </row>
    <row r="1658" spans="2:65" s="1" customFormat="1" ht="16.5" customHeight="1">
      <c r="B1658" s="25"/>
      <c r="C1658" s="124" t="s">
        <v>3067</v>
      </c>
      <c r="D1658" s="124" t="s">
        <v>128</v>
      </c>
      <c r="E1658" s="125" t="s">
        <v>3068</v>
      </c>
      <c r="F1658" s="126" t="s">
        <v>3069</v>
      </c>
      <c r="G1658" s="127" t="s">
        <v>205</v>
      </c>
      <c r="H1658" s="128">
        <v>200</v>
      </c>
      <c r="I1658" s="129">
        <v>679</v>
      </c>
      <c r="J1658" s="129">
        <f>ROUND(I1658*H1658,2)</f>
        <v>135800</v>
      </c>
      <c r="K1658" s="126" t="s">
        <v>132</v>
      </c>
      <c r="L1658" s="25"/>
      <c r="M1658" s="130" t="s">
        <v>1</v>
      </c>
      <c r="N1658" s="131" t="s">
        <v>39</v>
      </c>
      <c r="O1658" s="132">
        <v>0</v>
      </c>
      <c r="P1658" s="132">
        <f>O1658*H1658</f>
        <v>0</v>
      </c>
      <c r="Q1658" s="132">
        <v>0</v>
      </c>
      <c r="R1658" s="132">
        <f>Q1658*H1658</f>
        <v>0</v>
      </c>
      <c r="S1658" s="132">
        <v>0</v>
      </c>
      <c r="T1658" s="133">
        <f>S1658*H1658</f>
        <v>0</v>
      </c>
      <c r="AR1658" s="134" t="s">
        <v>133</v>
      </c>
      <c r="AT1658" s="134" t="s">
        <v>128</v>
      </c>
      <c r="AU1658" s="134" t="s">
        <v>84</v>
      </c>
      <c r="AY1658" s="13" t="s">
        <v>125</v>
      </c>
      <c r="BE1658" s="135">
        <f>IF(N1658="základní",J1658,0)</f>
        <v>135800</v>
      </c>
      <c r="BF1658" s="135">
        <f>IF(N1658="snížená",J1658,0)</f>
        <v>0</v>
      </c>
      <c r="BG1658" s="135">
        <f>IF(N1658="zákl. přenesená",J1658,0)</f>
        <v>0</v>
      </c>
      <c r="BH1658" s="135">
        <f>IF(N1658="sníž. přenesená",J1658,0)</f>
        <v>0</v>
      </c>
      <c r="BI1658" s="135">
        <f>IF(N1658="nulová",J1658,0)</f>
        <v>0</v>
      </c>
      <c r="BJ1658" s="13" t="s">
        <v>82</v>
      </c>
      <c r="BK1658" s="135">
        <f>ROUND(I1658*H1658,2)</f>
        <v>135800</v>
      </c>
      <c r="BL1658" s="13" t="s">
        <v>133</v>
      </c>
      <c r="BM1658" s="134" t="s">
        <v>3070</v>
      </c>
    </row>
    <row r="1659" spans="2:65" s="1" customFormat="1" ht="28.8">
      <c r="B1659" s="25"/>
      <c r="D1659" s="136" t="s">
        <v>134</v>
      </c>
      <c r="F1659" s="137" t="s">
        <v>3071</v>
      </c>
      <c r="L1659" s="25"/>
      <c r="M1659" s="138"/>
      <c r="T1659" s="49"/>
      <c r="AT1659" s="13" t="s">
        <v>134</v>
      </c>
      <c r="AU1659" s="13" t="s">
        <v>84</v>
      </c>
    </row>
    <row r="1660" spans="2:65" s="1" customFormat="1" ht="16.5" customHeight="1">
      <c r="B1660" s="25"/>
      <c r="C1660" s="124" t="s">
        <v>3072</v>
      </c>
      <c r="D1660" s="124" t="s">
        <v>128</v>
      </c>
      <c r="E1660" s="125" t="s">
        <v>3073</v>
      </c>
      <c r="F1660" s="126" t="s">
        <v>3074</v>
      </c>
      <c r="G1660" s="127" t="s">
        <v>205</v>
      </c>
      <c r="H1660" s="128">
        <v>500</v>
      </c>
      <c r="I1660" s="129">
        <v>635</v>
      </c>
      <c r="J1660" s="129">
        <f>ROUND(I1660*H1660,2)</f>
        <v>317500</v>
      </c>
      <c r="K1660" s="126" t="s">
        <v>132</v>
      </c>
      <c r="L1660" s="25"/>
      <c r="M1660" s="130" t="s">
        <v>1</v>
      </c>
      <c r="N1660" s="131" t="s">
        <v>39</v>
      </c>
      <c r="O1660" s="132">
        <v>0</v>
      </c>
      <c r="P1660" s="132">
        <f>O1660*H1660</f>
        <v>0</v>
      </c>
      <c r="Q1660" s="132">
        <v>0</v>
      </c>
      <c r="R1660" s="132">
        <f>Q1660*H1660</f>
        <v>0</v>
      </c>
      <c r="S1660" s="132">
        <v>0</v>
      </c>
      <c r="T1660" s="133">
        <f>S1660*H1660</f>
        <v>0</v>
      </c>
      <c r="AR1660" s="134" t="s">
        <v>133</v>
      </c>
      <c r="AT1660" s="134" t="s">
        <v>128</v>
      </c>
      <c r="AU1660" s="134" t="s">
        <v>84</v>
      </c>
      <c r="AY1660" s="13" t="s">
        <v>125</v>
      </c>
      <c r="BE1660" s="135">
        <f>IF(N1660="základní",J1660,0)</f>
        <v>317500</v>
      </c>
      <c r="BF1660" s="135">
        <f>IF(N1660="snížená",J1660,0)</f>
        <v>0</v>
      </c>
      <c r="BG1660" s="135">
        <f>IF(N1660="zákl. přenesená",J1660,0)</f>
        <v>0</v>
      </c>
      <c r="BH1660" s="135">
        <f>IF(N1660="sníž. přenesená",J1660,0)</f>
        <v>0</v>
      </c>
      <c r="BI1660" s="135">
        <f>IF(N1660="nulová",J1660,0)</f>
        <v>0</v>
      </c>
      <c r="BJ1660" s="13" t="s">
        <v>82</v>
      </c>
      <c r="BK1660" s="135">
        <f>ROUND(I1660*H1660,2)</f>
        <v>317500</v>
      </c>
      <c r="BL1660" s="13" t="s">
        <v>133</v>
      </c>
      <c r="BM1660" s="134" t="s">
        <v>3075</v>
      </c>
    </row>
    <row r="1661" spans="2:65" s="1" customFormat="1" ht="28.8">
      <c r="B1661" s="25"/>
      <c r="D1661" s="136" t="s">
        <v>134</v>
      </c>
      <c r="F1661" s="137" t="s">
        <v>3076</v>
      </c>
      <c r="L1661" s="25"/>
      <c r="M1661" s="138"/>
      <c r="T1661" s="49"/>
      <c r="AT1661" s="13" t="s">
        <v>134</v>
      </c>
      <c r="AU1661" s="13" t="s">
        <v>84</v>
      </c>
    </row>
    <row r="1662" spans="2:65" s="1" customFormat="1" ht="21.75" customHeight="1">
      <c r="B1662" s="25"/>
      <c r="C1662" s="124" t="s">
        <v>3077</v>
      </c>
      <c r="D1662" s="124" t="s">
        <v>128</v>
      </c>
      <c r="E1662" s="125" t="s">
        <v>3078</v>
      </c>
      <c r="F1662" s="126" t="s">
        <v>3079</v>
      </c>
      <c r="G1662" s="127" t="s">
        <v>205</v>
      </c>
      <c r="H1662" s="128">
        <v>250</v>
      </c>
      <c r="I1662" s="129">
        <v>690</v>
      </c>
      <c r="J1662" s="129">
        <f>ROUND(I1662*H1662,2)</f>
        <v>172500</v>
      </c>
      <c r="K1662" s="126" t="s">
        <v>132</v>
      </c>
      <c r="L1662" s="25"/>
      <c r="M1662" s="130" t="s">
        <v>1</v>
      </c>
      <c r="N1662" s="131" t="s">
        <v>39</v>
      </c>
      <c r="O1662" s="132">
        <v>0</v>
      </c>
      <c r="P1662" s="132">
        <f>O1662*H1662</f>
        <v>0</v>
      </c>
      <c r="Q1662" s="132">
        <v>0</v>
      </c>
      <c r="R1662" s="132">
        <f>Q1662*H1662</f>
        <v>0</v>
      </c>
      <c r="S1662" s="132">
        <v>0</v>
      </c>
      <c r="T1662" s="133">
        <f>S1662*H1662</f>
        <v>0</v>
      </c>
      <c r="AR1662" s="134" t="s">
        <v>133</v>
      </c>
      <c r="AT1662" s="134" t="s">
        <v>128</v>
      </c>
      <c r="AU1662" s="134" t="s">
        <v>84</v>
      </c>
      <c r="AY1662" s="13" t="s">
        <v>125</v>
      </c>
      <c r="BE1662" s="135">
        <f>IF(N1662="základní",J1662,0)</f>
        <v>172500</v>
      </c>
      <c r="BF1662" s="135">
        <f>IF(N1662="snížená",J1662,0)</f>
        <v>0</v>
      </c>
      <c r="BG1662" s="135">
        <f>IF(N1662="zákl. přenesená",J1662,0)</f>
        <v>0</v>
      </c>
      <c r="BH1662" s="135">
        <f>IF(N1662="sníž. přenesená",J1662,0)</f>
        <v>0</v>
      </c>
      <c r="BI1662" s="135">
        <f>IF(N1662="nulová",J1662,0)</f>
        <v>0</v>
      </c>
      <c r="BJ1662" s="13" t="s">
        <v>82</v>
      </c>
      <c r="BK1662" s="135">
        <f>ROUND(I1662*H1662,2)</f>
        <v>172500</v>
      </c>
      <c r="BL1662" s="13" t="s">
        <v>133</v>
      </c>
      <c r="BM1662" s="134" t="s">
        <v>3080</v>
      </c>
    </row>
    <row r="1663" spans="2:65" s="1" customFormat="1" ht="28.8">
      <c r="B1663" s="25"/>
      <c r="D1663" s="136" t="s">
        <v>134</v>
      </c>
      <c r="F1663" s="137" t="s">
        <v>3081</v>
      </c>
      <c r="L1663" s="25"/>
      <c r="M1663" s="138"/>
      <c r="T1663" s="49"/>
      <c r="AT1663" s="13" t="s">
        <v>134</v>
      </c>
      <c r="AU1663" s="13" t="s">
        <v>84</v>
      </c>
    </row>
    <row r="1664" spans="2:65" s="1" customFormat="1" ht="21.75" customHeight="1">
      <c r="B1664" s="25"/>
      <c r="C1664" s="124" t="s">
        <v>3082</v>
      </c>
      <c r="D1664" s="124" t="s">
        <v>128</v>
      </c>
      <c r="E1664" s="125" t="s">
        <v>3083</v>
      </c>
      <c r="F1664" s="126" t="s">
        <v>3084</v>
      </c>
      <c r="G1664" s="127" t="s">
        <v>205</v>
      </c>
      <c r="H1664" s="128">
        <v>100</v>
      </c>
      <c r="I1664" s="129">
        <v>745</v>
      </c>
      <c r="J1664" s="129">
        <f>ROUND(I1664*H1664,2)</f>
        <v>74500</v>
      </c>
      <c r="K1664" s="126" t="s">
        <v>132</v>
      </c>
      <c r="L1664" s="25"/>
      <c r="M1664" s="130" t="s">
        <v>1</v>
      </c>
      <c r="N1664" s="131" t="s">
        <v>39</v>
      </c>
      <c r="O1664" s="132">
        <v>0</v>
      </c>
      <c r="P1664" s="132">
        <f>O1664*H1664</f>
        <v>0</v>
      </c>
      <c r="Q1664" s="132">
        <v>0</v>
      </c>
      <c r="R1664" s="132">
        <f>Q1664*H1664</f>
        <v>0</v>
      </c>
      <c r="S1664" s="132">
        <v>0</v>
      </c>
      <c r="T1664" s="133">
        <f>S1664*H1664</f>
        <v>0</v>
      </c>
      <c r="AR1664" s="134" t="s">
        <v>133</v>
      </c>
      <c r="AT1664" s="134" t="s">
        <v>128</v>
      </c>
      <c r="AU1664" s="134" t="s">
        <v>84</v>
      </c>
      <c r="AY1664" s="13" t="s">
        <v>125</v>
      </c>
      <c r="BE1664" s="135">
        <f>IF(N1664="základní",J1664,0)</f>
        <v>74500</v>
      </c>
      <c r="BF1664" s="135">
        <f>IF(N1664="snížená",J1664,0)</f>
        <v>0</v>
      </c>
      <c r="BG1664" s="135">
        <f>IF(N1664="zákl. přenesená",J1664,0)</f>
        <v>0</v>
      </c>
      <c r="BH1664" s="135">
        <f>IF(N1664="sníž. přenesená",J1664,0)</f>
        <v>0</v>
      </c>
      <c r="BI1664" s="135">
        <f>IF(N1664="nulová",J1664,0)</f>
        <v>0</v>
      </c>
      <c r="BJ1664" s="13" t="s">
        <v>82</v>
      </c>
      <c r="BK1664" s="135">
        <f>ROUND(I1664*H1664,2)</f>
        <v>74500</v>
      </c>
      <c r="BL1664" s="13" t="s">
        <v>133</v>
      </c>
      <c r="BM1664" s="134" t="s">
        <v>3085</v>
      </c>
    </row>
    <row r="1665" spans="2:65" s="1" customFormat="1" ht="28.8">
      <c r="B1665" s="25"/>
      <c r="D1665" s="136" t="s">
        <v>134</v>
      </c>
      <c r="F1665" s="137" t="s">
        <v>3086</v>
      </c>
      <c r="L1665" s="25"/>
      <c r="M1665" s="138"/>
      <c r="T1665" s="49"/>
      <c r="AT1665" s="13" t="s">
        <v>134</v>
      </c>
      <c r="AU1665" s="13" t="s">
        <v>84</v>
      </c>
    </row>
    <row r="1666" spans="2:65" s="1" customFormat="1" ht="16.5" customHeight="1">
      <c r="B1666" s="25"/>
      <c r="C1666" s="124" t="s">
        <v>3087</v>
      </c>
      <c r="D1666" s="124" t="s">
        <v>128</v>
      </c>
      <c r="E1666" s="125" t="s">
        <v>3088</v>
      </c>
      <c r="F1666" s="126" t="s">
        <v>3089</v>
      </c>
      <c r="G1666" s="127" t="s">
        <v>205</v>
      </c>
      <c r="H1666" s="128">
        <v>100</v>
      </c>
      <c r="I1666" s="129">
        <v>118</v>
      </c>
      <c r="J1666" s="129">
        <f>ROUND(I1666*H1666,2)</f>
        <v>11800</v>
      </c>
      <c r="K1666" s="126" t="s">
        <v>132</v>
      </c>
      <c r="L1666" s="25"/>
      <c r="M1666" s="130" t="s">
        <v>1</v>
      </c>
      <c r="N1666" s="131" t="s">
        <v>39</v>
      </c>
      <c r="O1666" s="132">
        <v>0</v>
      </c>
      <c r="P1666" s="132">
        <f>O1666*H1666</f>
        <v>0</v>
      </c>
      <c r="Q1666" s="132">
        <v>0</v>
      </c>
      <c r="R1666" s="132">
        <f>Q1666*H1666</f>
        <v>0</v>
      </c>
      <c r="S1666" s="132">
        <v>0</v>
      </c>
      <c r="T1666" s="133">
        <f>S1666*H1666</f>
        <v>0</v>
      </c>
      <c r="AR1666" s="134" t="s">
        <v>133</v>
      </c>
      <c r="AT1666" s="134" t="s">
        <v>128</v>
      </c>
      <c r="AU1666" s="134" t="s">
        <v>84</v>
      </c>
      <c r="AY1666" s="13" t="s">
        <v>125</v>
      </c>
      <c r="BE1666" s="135">
        <f>IF(N1666="základní",J1666,0)</f>
        <v>11800</v>
      </c>
      <c r="BF1666" s="135">
        <f>IF(N1666="snížená",J1666,0)</f>
        <v>0</v>
      </c>
      <c r="BG1666" s="135">
        <f>IF(N1666="zákl. přenesená",J1666,0)</f>
        <v>0</v>
      </c>
      <c r="BH1666" s="135">
        <f>IF(N1666="sníž. přenesená",J1666,0)</f>
        <v>0</v>
      </c>
      <c r="BI1666" s="135">
        <f>IF(N1666="nulová",J1666,0)</f>
        <v>0</v>
      </c>
      <c r="BJ1666" s="13" t="s">
        <v>82</v>
      </c>
      <c r="BK1666" s="135">
        <f>ROUND(I1666*H1666,2)</f>
        <v>11800</v>
      </c>
      <c r="BL1666" s="13" t="s">
        <v>133</v>
      </c>
      <c r="BM1666" s="134" t="s">
        <v>3090</v>
      </c>
    </row>
    <row r="1667" spans="2:65" s="1" customFormat="1" ht="19.2">
      <c r="B1667" s="25"/>
      <c r="D1667" s="136" t="s">
        <v>134</v>
      </c>
      <c r="F1667" s="137" t="s">
        <v>3091</v>
      </c>
      <c r="L1667" s="25"/>
      <c r="M1667" s="138"/>
      <c r="T1667" s="49"/>
      <c r="AT1667" s="13" t="s">
        <v>134</v>
      </c>
      <c r="AU1667" s="13" t="s">
        <v>84</v>
      </c>
    </row>
    <row r="1668" spans="2:65" s="1" customFormat="1" ht="16.5" customHeight="1">
      <c r="B1668" s="25"/>
      <c r="C1668" s="124" t="s">
        <v>3092</v>
      </c>
      <c r="D1668" s="124" t="s">
        <v>128</v>
      </c>
      <c r="E1668" s="125" t="s">
        <v>3093</v>
      </c>
      <c r="F1668" s="126" t="s">
        <v>3094</v>
      </c>
      <c r="G1668" s="127" t="s">
        <v>205</v>
      </c>
      <c r="H1668" s="128">
        <v>100</v>
      </c>
      <c r="I1668" s="129">
        <v>140</v>
      </c>
      <c r="J1668" s="129">
        <f>ROUND(I1668*H1668,2)</f>
        <v>14000</v>
      </c>
      <c r="K1668" s="126" t="s">
        <v>132</v>
      </c>
      <c r="L1668" s="25"/>
      <c r="M1668" s="130" t="s">
        <v>1</v>
      </c>
      <c r="N1668" s="131" t="s">
        <v>39</v>
      </c>
      <c r="O1668" s="132">
        <v>0</v>
      </c>
      <c r="P1668" s="132">
        <f>O1668*H1668</f>
        <v>0</v>
      </c>
      <c r="Q1668" s="132">
        <v>0</v>
      </c>
      <c r="R1668" s="132">
        <f>Q1668*H1668</f>
        <v>0</v>
      </c>
      <c r="S1668" s="132">
        <v>0</v>
      </c>
      <c r="T1668" s="133">
        <f>S1668*H1668</f>
        <v>0</v>
      </c>
      <c r="AR1668" s="134" t="s">
        <v>133</v>
      </c>
      <c r="AT1668" s="134" t="s">
        <v>128</v>
      </c>
      <c r="AU1668" s="134" t="s">
        <v>84</v>
      </c>
      <c r="AY1668" s="13" t="s">
        <v>125</v>
      </c>
      <c r="BE1668" s="135">
        <f>IF(N1668="základní",J1668,0)</f>
        <v>14000</v>
      </c>
      <c r="BF1668" s="135">
        <f>IF(N1668="snížená",J1668,0)</f>
        <v>0</v>
      </c>
      <c r="BG1668" s="135">
        <f>IF(N1668="zákl. přenesená",J1668,0)</f>
        <v>0</v>
      </c>
      <c r="BH1668" s="135">
        <f>IF(N1668="sníž. přenesená",J1668,0)</f>
        <v>0</v>
      </c>
      <c r="BI1668" s="135">
        <f>IF(N1668="nulová",J1668,0)</f>
        <v>0</v>
      </c>
      <c r="BJ1668" s="13" t="s">
        <v>82</v>
      </c>
      <c r="BK1668" s="135">
        <f>ROUND(I1668*H1668,2)</f>
        <v>14000</v>
      </c>
      <c r="BL1668" s="13" t="s">
        <v>133</v>
      </c>
      <c r="BM1668" s="134" t="s">
        <v>3095</v>
      </c>
    </row>
    <row r="1669" spans="2:65" s="1" customFormat="1" ht="19.2">
      <c r="B1669" s="25"/>
      <c r="D1669" s="136" t="s">
        <v>134</v>
      </c>
      <c r="F1669" s="137" t="s">
        <v>3096</v>
      </c>
      <c r="L1669" s="25"/>
      <c r="M1669" s="138"/>
      <c r="T1669" s="49"/>
      <c r="AT1669" s="13" t="s">
        <v>134</v>
      </c>
      <c r="AU1669" s="13" t="s">
        <v>84</v>
      </c>
    </row>
    <row r="1670" spans="2:65" s="1" customFormat="1" ht="16.5" customHeight="1">
      <c r="B1670" s="25"/>
      <c r="C1670" s="124" t="s">
        <v>1736</v>
      </c>
      <c r="D1670" s="124" t="s">
        <v>128</v>
      </c>
      <c r="E1670" s="125" t="s">
        <v>3097</v>
      </c>
      <c r="F1670" s="126" t="s">
        <v>3098</v>
      </c>
      <c r="G1670" s="127" t="s">
        <v>431</v>
      </c>
      <c r="H1670" s="128">
        <v>100</v>
      </c>
      <c r="I1670" s="129">
        <v>212</v>
      </c>
      <c r="J1670" s="129">
        <f>ROUND(I1670*H1670,2)</f>
        <v>21200</v>
      </c>
      <c r="K1670" s="126" t="s">
        <v>132</v>
      </c>
      <c r="L1670" s="25"/>
      <c r="M1670" s="130" t="s">
        <v>1</v>
      </c>
      <c r="N1670" s="131" t="s">
        <v>39</v>
      </c>
      <c r="O1670" s="132">
        <v>0</v>
      </c>
      <c r="P1670" s="132">
        <f>O1670*H1670</f>
        <v>0</v>
      </c>
      <c r="Q1670" s="132">
        <v>0</v>
      </c>
      <c r="R1670" s="132">
        <f>Q1670*H1670</f>
        <v>0</v>
      </c>
      <c r="S1670" s="132">
        <v>0</v>
      </c>
      <c r="T1670" s="133">
        <f>S1670*H1670</f>
        <v>0</v>
      </c>
      <c r="AR1670" s="134" t="s">
        <v>133</v>
      </c>
      <c r="AT1670" s="134" t="s">
        <v>128</v>
      </c>
      <c r="AU1670" s="134" t="s">
        <v>84</v>
      </c>
      <c r="AY1670" s="13" t="s">
        <v>125</v>
      </c>
      <c r="BE1670" s="135">
        <f>IF(N1670="základní",J1670,0)</f>
        <v>21200</v>
      </c>
      <c r="BF1670" s="135">
        <f>IF(N1670="snížená",J1670,0)</f>
        <v>0</v>
      </c>
      <c r="BG1670" s="135">
        <f>IF(N1670="zákl. přenesená",J1670,0)</f>
        <v>0</v>
      </c>
      <c r="BH1670" s="135">
        <f>IF(N1670="sníž. přenesená",J1670,0)</f>
        <v>0</v>
      </c>
      <c r="BI1670" s="135">
        <f>IF(N1670="nulová",J1670,0)</f>
        <v>0</v>
      </c>
      <c r="BJ1670" s="13" t="s">
        <v>82</v>
      </c>
      <c r="BK1670" s="135">
        <f>ROUND(I1670*H1670,2)</f>
        <v>21200</v>
      </c>
      <c r="BL1670" s="13" t="s">
        <v>133</v>
      </c>
      <c r="BM1670" s="134" t="s">
        <v>3099</v>
      </c>
    </row>
    <row r="1671" spans="2:65" s="1" customFormat="1" ht="19.2">
      <c r="B1671" s="25"/>
      <c r="D1671" s="136" t="s">
        <v>134</v>
      </c>
      <c r="F1671" s="137" t="s">
        <v>3100</v>
      </c>
      <c r="L1671" s="25"/>
      <c r="M1671" s="138"/>
      <c r="T1671" s="49"/>
      <c r="AT1671" s="13" t="s">
        <v>134</v>
      </c>
      <c r="AU1671" s="13" t="s">
        <v>84</v>
      </c>
    </row>
    <row r="1672" spans="2:65" s="1" customFormat="1" ht="16.5" customHeight="1">
      <c r="B1672" s="25"/>
      <c r="C1672" s="124" t="s">
        <v>3101</v>
      </c>
      <c r="D1672" s="124" t="s">
        <v>128</v>
      </c>
      <c r="E1672" s="125" t="s">
        <v>3102</v>
      </c>
      <c r="F1672" s="126" t="s">
        <v>3103</v>
      </c>
      <c r="G1672" s="127" t="s">
        <v>205</v>
      </c>
      <c r="H1672" s="128">
        <v>100</v>
      </c>
      <c r="I1672" s="129">
        <v>338</v>
      </c>
      <c r="J1672" s="129">
        <f>ROUND(I1672*H1672,2)</f>
        <v>33800</v>
      </c>
      <c r="K1672" s="126" t="s">
        <v>132</v>
      </c>
      <c r="L1672" s="25"/>
      <c r="M1672" s="130" t="s">
        <v>1</v>
      </c>
      <c r="N1672" s="131" t="s">
        <v>39</v>
      </c>
      <c r="O1672" s="132">
        <v>0</v>
      </c>
      <c r="P1672" s="132">
        <f>O1672*H1672</f>
        <v>0</v>
      </c>
      <c r="Q1672" s="132">
        <v>0</v>
      </c>
      <c r="R1672" s="132">
        <f>Q1672*H1672</f>
        <v>0</v>
      </c>
      <c r="S1672" s="132">
        <v>0</v>
      </c>
      <c r="T1672" s="133">
        <f>S1672*H1672</f>
        <v>0</v>
      </c>
      <c r="AR1672" s="134" t="s">
        <v>133</v>
      </c>
      <c r="AT1672" s="134" t="s">
        <v>128</v>
      </c>
      <c r="AU1672" s="134" t="s">
        <v>84</v>
      </c>
      <c r="AY1672" s="13" t="s">
        <v>125</v>
      </c>
      <c r="BE1672" s="135">
        <f>IF(N1672="základní",J1672,0)</f>
        <v>33800</v>
      </c>
      <c r="BF1672" s="135">
        <f>IF(N1672="snížená",J1672,0)</f>
        <v>0</v>
      </c>
      <c r="BG1672" s="135">
        <f>IF(N1672="zákl. přenesená",J1672,0)</f>
        <v>0</v>
      </c>
      <c r="BH1672" s="135">
        <f>IF(N1672="sníž. přenesená",J1672,0)</f>
        <v>0</v>
      </c>
      <c r="BI1672" s="135">
        <f>IF(N1672="nulová",J1672,0)</f>
        <v>0</v>
      </c>
      <c r="BJ1672" s="13" t="s">
        <v>82</v>
      </c>
      <c r="BK1672" s="135">
        <f>ROUND(I1672*H1672,2)</f>
        <v>33800</v>
      </c>
      <c r="BL1672" s="13" t="s">
        <v>133</v>
      </c>
      <c r="BM1672" s="134" t="s">
        <v>3104</v>
      </c>
    </row>
    <row r="1673" spans="2:65" s="1" customFormat="1" ht="19.2">
      <c r="B1673" s="25"/>
      <c r="D1673" s="136" t="s">
        <v>134</v>
      </c>
      <c r="F1673" s="137" t="s">
        <v>3105</v>
      </c>
      <c r="L1673" s="25"/>
      <c r="M1673" s="138"/>
      <c r="T1673" s="49"/>
      <c r="AT1673" s="13" t="s">
        <v>134</v>
      </c>
      <c r="AU1673" s="13" t="s">
        <v>84</v>
      </c>
    </row>
    <row r="1674" spans="2:65" s="1" customFormat="1" ht="16.5" customHeight="1">
      <c r="B1674" s="25"/>
      <c r="C1674" s="124" t="s">
        <v>1740</v>
      </c>
      <c r="D1674" s="124" t="s">
        <v>128</v>
      </c>
      <c r="E1674" s="125" t="s">
        <v>3106</v>
      </c>
      <c r="F1674" s="126" t="s">
        <v>3107</v>
      </c>
      <c r="G1674" s="127" t="s">
        <v>205</v>
      </c>
      <c r="H1674" s="128">
        <v>100</v>
      </c>
      <c r="I1674" s="129">
        <v>390</v>
      </c>
      <c r="J1674" s="129">
        <f>ROUND(I1674*H1674,2)</f>
        <v>39000</v>
      </c>
      <c r="K1674" s="126" t="s">
        <v>132</v>
      </c>
      <c r="L1674" s="25"/>
      <c r="M1674" s="130" t="s">
        <v>1</v>
      </c>
      <c r="N1674" s="131" t="s">
        <v>39</v>
      </c>
      <c r="O1674" s="132">
        <v>0</v>
      </c>
      <c r="P1674" s="132">
        <f>O1674*H1674</f>
        <v>0</v>
      </c>
      <c r="Q1674" s="132">
        <v>0</v>
      </c>
      <c r="R1674" s="132">
        <f>Q1674*H1674</f>
        <v>0</v>
      </c>
      <c r="S1674" s="132">
        <v>0</v>
      </c>
      <c r="T1674" s="133">
        <f>S1674*H1674</f>
        <v>0</v>
      </c>
      <c r="AR1674" s="134" t="s">
        <v>133</v>
      </c>
      <c r="AT1674" s="134" t="s">
        <v>128</v>
      </c>
      <c r="AU1674" s="134" t="s">
        <v>84</v>
      </c>
      <c r="AY1674" s="13" t="s">
        <v>125</v>
      </c>
      <c r="BE1674" s="135">
        <f>IF(N1674="základní",J1674,0)</f>
        <v>39000</v>
      </c>
      <c r="BF1674" s="135">
        <f>IF(N1674="snížená",J1674,0)</f>
        <v>0</v>
      </c>
      <c r="BG1674" s="135">
        <f>IF(N1674="zákl. přenesená",J1674,0)</f>
        <v>0</v>
      </c>
      <c r="BH1674" s="135">
        <f>IF(N1674="sníž. přenesená",J1674,0)</f>
        <v>0</v>
      </c>
      <c r="BI1674" s="135">
        <f>IF(N1674="nulová",J1674,0)</f>
        <v>0</v>
      </c>
      <c r="BJ1674" s="13" t="s">
        <v>82</v>
      </c>
      <c r="BK1674" s="135">
        <f>ROUND(I1674*H1674,2)</f>
        <v>39000</v>
      </c>
      <c r="BL1674" s="13" t="s">
        <v>133</v>
      </c>
      <c r="BM1674" s="134" t="s">
        <v>3108</v>
      </c>
    </row>
    <row r="1675" spans="2:65" s="1" customFormat="1" ht="19.2">
      <c r="B1675" s="25"/>
      <c r="D1675" s="136" t="s">
        <v>134</v>
      </c>
      <c r="F1675" s="137" t="s">
        <v>3109</v>
      </c>
      <c r="L1675" s="25"/>
      <c r="M1675" s="138"/>
      <c r="T1675" s="49"/>
      <c r="AT1675" s="13" t="s">
        <v>134</v>
      </c>
      <c r="AU1675" s="13" t="s">
        <v>84</v>
      </c>
    </row>
    <row r="1676" spans="2:65" s="1" customFormat="1" ht="16.5" customHeight="1">
      <c r="B1676" s="25"/>
      <c r="C1676" s="124" t="s">
        <v>3110</v>
      </c>
      <c r="D1676" s="124" t="s">
        <v>128</v>
      </c>
      <c r="E1676" s="125" t="s">
        <v>3111</v>
      </c>
      <c r="F1676" s="126" t="s">
        <v>3112</v>
      </c>
      <c r="G1676" s="127" t="s">
        <v>431</v>
      </c>
      <c r="H1676" s="128">
        <v>100</v>
      </c>
      <c r="I1676" s="129">
        <v>182</v>
      </c>
      <c r="J1676" s="129">
        <f>ROUND(I1676*H1676,2)</f>
        <v>18200</v>
      </c>
      <c r="K1676" s="126" t="s">
        <v>132</v>
      </c>
      <c r="L1676" s="25"/>
      <c r="M1676" s="130" t="s">
        <v>1</v>
      </c>
      <c r="N1676" s="131" t="s">
        <v>39</v>
      </c>
      <c r="O1676" s="132">
        <v>0</v>
      </c>
      <c r="P1676" s="132">
        <f>O1676*H1676</f>
        <v>0</v>
      </c>
      <c r="Q1676" s="132">
        <v>0</v>
      </c>
      <c r="R1676" s="132">
        <f>Q1676*H1676</f>
        <v>0</v>
      </c>
      <c r="S1676" s="132">
        <v>0</v>
      </c>
      <c r="T1676" s="133">
        <f>S1676*H1676</f>
        <v>0</v>
      </c>
      <c r="AR1676" s="134" t="s">
        <v>133</v>
      </c>
      <c r="AT1676" s="134" t="s">
        <v>128</v>
      </c>
      <c r="AU1676" s="134" t="s">
        <v>84</v>
      </c>
      <c r="AY1676" s="13" t="s">
        <v>125</v>
      </c>
      <c r="BE1676" s="135">
        <f>IF(N1676="základní",J1676,0)</f>
        <v>18200</v>
      </c>
      <c r="BF1676" s="135">
        <f>IF(N1676="snížená",J1676,0)</f>
        <v>0</v>
      </c>
      <c r="BG1676" s="135">
        <f>IF(N1676="zákl. přenesená",J1676,0)</f>
        <v>0</v>
      </c>
      <c r="BH1676" s="135">
        <f>IF(N1676="sníž. přenesená",J1676,0)</f>
        <v>0</v>
      </c>
      <c r="BI1676" s="135">
        <f>IF(N1676="nulová",J1676,0)</f>
        <v>0</v>
      </c>
      <c r="BJ1676" s="13" t="s">
        <v>82</v>
      </c>
      <c r="BK1676" s="135">
        <f>ROUND(I1676*H1676,2)</f>
        <v>18200</v>
      </c>
      <c r="BL1676" s="13" t="s">
        <v>133</v>
      </c>
      <c r="BM1676" s="134" t="s">
        <v>3113</v>
      </c>
    </row>
    <row r="1677" spans="2:65" s="1" customFormat="1" ht="19.2">
      <c r="B1677" s="25"/>
      <c r="D1677" s="136" t="s">
        <v>134</v>
      </c>
      <c r="F1677" s="137" t="s">
        <v>3114</v>
      </c>
      <c r="L1677" s="25"/>
      <c r="M1677" s="138"/>
      <c r="T1677" s="49"/>
      <c r="AT1677" s="13" t="s">
        <v>134</v>
      </c>
      <c r="AU1677" s="13" t="s">
        <v>84</v>
      </c>
    </row>
    <row r="1678" spans="2:65" s="1" customFormat="1" ht="16.5" customHeight="1">
      <c r="B1678" s="25"/>
      <c r="C1678" s="124" t="s">
        <v>1745</v>
      </c>
      <c r="D1678" s="124" t="s">
        <v>128</v>
      </c>
      <c r="E1678" s="125" t="s">
        <v>3115</v>
      </c>
      <c r="F1678" s="126" t="s">
        <v>3116</v>
      </c>
      <c r="G1678" s="127" t="s">
        <v>205</v>
      </c>
      <c r="H1678" s="128">
        <v>100</v>
      </c>
      <c r="I1678" s="129">
        <v>301</v>
      </c>
      <c r="J1678" s="129">
        <f>ROUND(I1678*H1678,2)</f>
        <v>30100</v>
      </c>
      <c r="K1678" s="126" t="s">
        <v>132</v>
      </c>
      <c r="L1678" s="25"/>
      <c r="M1678" s="130" t="s">
        <v>1</v>
      </c>
      <c r="N1678" s="131" t="s">
        <v>39</v>
      </c>
      <c r="O1678" s="132">
        <v>0</v>
      </c>
      <c r="P1678" s="132">
        <f>O1678*H1678</f>
        <v>0</v>
      </c>
      <c r="Q1678" s="132">
        <v>0</v>
      </c>
      <c r="R1678" s="132">
        <f>Q1678*H1678</f>
        <v>0</v>
      </c>
      <c r="S1678" s="132">
        <v>0</v>
      </c>
      <c r="T1678" s="133">
        <f>S1678*H1678</f>
        <v>0</v>
      </c>
      <c r="AR1678" s="134" t="s">
        <v>133</v>
      </c>
      <c r="AT1678" s="134" t="s">
        <v>128</v>
      </c>
      <c r="AU1678" s="134" t="s">
        <v>84</v>
      </c>
      <c r="AY1678" s="13" t="s">
        <v>125</v>
      </c>
      <c r="BE1678" s="135">
        <f>IF(N1678="základní",J1678,0)</f>
        <v>30100</v>
      </c>
      <c r="BF1678" s="135">
        <f>IF(N1678="snížená",J1678,0)</f>
        <v>0</v>
      </c>
      <c r="BG1678" s="135">
        <f>IF(N1678="zákl. přenesená",J1678,0)</f>
        <v>0</v>
      </c>
      <c r="BH1678" s="135">
        <f>IF(N1678="sníž. přenesená",J1678,0)</f>
        <v>0</v>
      </c>
      <c r="BI1678" s="135">
        <f>IF(N1678="nulová",J1678,0)</f>
        <v>0</v>
      </c>
      <c r="BJ1678" s="13" t="s">
        <v>82</v>
      </c>
      <c r="BK1678" s="135">
        <f>ROUND(I1678*H1678,2)</f>
        <v>30100</v>
      </c>
      <c r="BL1678" s="13" t="s">
        <v>133</v>
      </c>
      <c r="BM1678" s="134" t="s">
        <v>3117</v>
      </c>
    </row>
    <row r="1679" spans="2:65" s="1" customFormat="1" ht="19.2">
      <c r="B1679" s="25"/>
      <c r="D1679" s="136" t="s">
        <v>134</v>
      </c>
      <c r="F1679" s="137" t="s">
        <v>3118</v>
      </c>
      <c r="L1679" s="25"/>
      <c r="M1679" s="138"/>
      <c r="T1679" s="49"/>
      <c r="AT1679" s="13" t="s">
        <v>134</v>
      </c>
      <c r="AU1679" s="13" t="s">
        <v>84</v>
      </c>
    </row>
    <row r="1680" spans="2:65" s="1" customFormat="1" ht="16.5" customHeight="1">
      <c r="B1680" s="25"/>
      <c r="C1680" s="124" t="s">
        <v>3119</v>
      </c>
      <c r="D1680" s="124" t="s">
        <v>128</v>
      </c>
      <c r="E1680" s="125" t="s">
        <v>3120</v>
      </c>
      <c r="F1680" s="126" t="s">
        <v>3121</v>
      </c>
      <c r="G1680" s="127" t="s">
        <v>205</v>
      </c>
      <c r="H1680" s="128">
        <v>100</v>
      </c>
      <c r="I1680" s="129">
        <v>451</v>
      </c>
      <c r="J1680" s="129">
        <f>ROUND(I1680*H1680,2)</f>
        <v>45100</v>
      </c>
      <c r="K1680" s="126" t="s">
        <v>132</v>
      </c>
      <c r="L1680" s="25"/>
      <c r="M1680" s="130" t="s">
        <v>1</v>
      </c>
      <c r="N1680" s="131" t="s">
        <v>39</v>
      </c>
      <c r="O1680" s="132">
        <v>0</v>
      </c>
      <c r="P1680" s="132">
        <f>O1680*H1680</f>
        <v>0</v>
      </c>
      <c r="Q1680" s="132">
        <v>0</v>
      </c>
      <c r="R1680" s="132">
        <f>Q1680*H1680</f>
        <v>0</v>
      </c>
      <c r="S1680" s="132">
        <v>0</v>
      </c>
      <c r="T1680" s="133">
        <f>S1680*H1680</f>
        <v>0</v>
      </c>
      <c r="AR1680" s="134" t="s">
        <v>133</v>
      </c>
      <c r="AT1680" s="134" t="s">
        <v>128</v>
      </c>
      <c r="AU1680" s="134" t="s">
        <v>84</v>
      </c>
      <c r="AY1680" s="13" t="s">
        <v>125</v>
      </c>
      <c r="BE1680" s="135">
        <f>IF(N1680="základní",J1680,0)</f>
        <v>45100</v>
      </c>
      <c r="BF1680" s="135">
        <f>IF(N1680="snížená",J1680,0)</f>
        <v>0</v>
      </c>
      <c r="BG1680" s="135">
        <f>IF(N1680="zákl. přenesená",J1680,0)</f>
        <v>0</v>
      </c>
      <c r="BH1680" s="135">
        <f>IF(N1680="sníž. přenesená",J1680,0)</f>
        <v>0</v>
      </c>
      <c r="BI1680" s="135">
        <f>IF(N1680="nulová",J1680,0)</f>
        <v>0</v>
      </c>
      <c r="BJ1680" s="13" t="s">
        <v>82</v>
      </c>
      <c r="BK1680" s="135">
        <f>ROUND(I1680*H1680,2)</f>
        <v>45100</v>
      </c>
      <c r="BL1680" s="13" t="s">
        <v>133</v>
      </c>
      <c r="BM1680" s="134" t="s">
        <v>3122</v>
      </c>
    </row>
    <row r="1681" spans="2:65" s="1" customFormat="1" ht="19.2">
      <c r="B1681" s="25"/>
      <c r="D1681" s="136" t="s">
        <v>134</v>
      </c>
      <c r="F1681" s="137" t="s">
        <v>3123</v>
      </c>
      <c r="L1681" s="25"/>
      <c r="M1681" s="138"/>
      <c r="T1681" s="49"/>
      <c r="AT1681" s="13" t="s">
        <v>134</v>
      </c>
      <c r="AU1681" s="13" t="s">
        <v>84</v>
      </c>
    </row>
    <row r="1682" spans="2:65" s="1" customFormat="1" ht="16.5" customHeight="1">
      <c r="B1682" s="25"/>
      <c r="C1682" s="124" t="s">
        <v>1749</v>
      </c>
      <c r="D1682" s="124" t="s">
        <v>128</v>
      </c>
      <c r="E1682" s="125" t="s">
        <v>3124</v>
      </c>
      <c r="F1682" s="126" t="s">
        <v>3125</v>
      </c>
      <c r="G1682" s="127" t="s">
        <v>431</v>
      </c>
      <c r="H1682" s="128">
        <v>50</v>
      </c>
      <c r="I1682" s="129">
        <v>461</v>
      </c>
      <c r="J1682" s="129">
        <f>ROUND(I1682*H1682,2)</f>
        <v>23050</v>
      </c>
      <c r="K1682" s="126" t="s">
        <v>132</v>
      </c>
      <c r="L1682" s="25"/>
      <c r="M1682" s="130" t="s">
        <v>1</v>
      </c>
      <c r="N1682" s="131" t="s">
        <v>39</v>
      </c>
      <c r="O1682" s="132">
        <v>0</v>
      </c>
      <c r="P1682" s="132">
        <f>O1682*H1682</f>
        <v>0</v>
      </c>
      <c r="Q1682" s="132">
        <v>0</v>
      </c>
      <c r="R1682" s="132">
        <f>Q1682*H1682</f>
        <v>0</v>
      </c>
      <c r="S1682" s="132">
        <v>0</v>
      </c>
      <c r="T1682" s="133">
        <f>S1682*H1682</f>
        <v>0</v>
      </c>
      <c r="AR1682" s="134" t="s">
        <v>133</v>
      </c>
      <c r="AT1682" s="134" t="s">
        <v>128</v>
      </c>
      <c r="AU1682" s="134" t="s">
        <v>84</v>
      </c>
      <c r="AY1682" s="13" t="s">
        <v>125</v>
      </c>
      <c r="BE1682" s="135">
        <f>IF(N1682="základní",J1682,0)</f>
        <v>23050</v>
      </c>
      <c r="BF1682" s="135">
        <f>IF(N1682="snížená",J1682,0)</f>
        <v>0</v>
      </c>
      <c r="BG1682" s="135">
        <f>IF(N1682="zákl. přenesená",J1682,0)</f>
        <v>0</v>
      </c>
      <c r="BH1682" s="135">
        <f>IF(N1682="sníž. přenesená",J1682,0)</f>
        <v>0</v>
      </c>
      <c r="BI1682" s="135">
        <f>IF(N1682="nulová",J1682,0)</f>
        <v>0</v>
      </c>
      <c r="BJ1682" s="13" t="s">
        <v>82</v>
      </c>
      <c r="BK1682" s="135">
        <f>ROUND(I1682*H1682,2)</f>
        <v>23050</v>
      </c>
      <c r="BL1682" s="13" t="s">
        <v>133</v>
      </c>
      <c r="BM1682" s="134" t="s">
        <v>3126</v>
      </c>
    </row>
    <row r="1683" spans="2:65" s="1" customFormat="1" ht="28.8">
      <c r="B1683" s="25"/>
      <c r="D1683" s="136" t="s">
        <v>134</v>
      </c>
      <c r="F1683" s="137" t="s">
        <v>3127</v>
      </c>
      <c r="L1683" s="25"/>
      <c r="M1683" s="138"/>
      <c r="T1683" s="49"/>
      <c r="AT1683" s="13" t="s">
        <v>134</v>
      </c>
      <c r="AU1683" s="13" t="s">
        <v>84</v>
      </c>
    </row>
    <row r="1684" spans="2:65" s="1" customFormat="1" ht="16.5" customHeight="1">
      <c r="B1684" s="25"/>
      <c r="C1684" s="124" t="s">
        <v>3128</v>
      </c>
      <c r="D1684" s="124" t="s">
        <v>128</v>
      </c>
      <c r="E1684" s="125" t="s">
        <v>3129</v>
      </c>
      <c r="F1684" s="126" t="s">
        <v>3130</v>
      </c>
      <c r="G1684" s="127" t="s">
        <v>146</v>
      </c>
      <c r="H1684" s="128">
        <v>20</v>
      </c>
      <c r="I1684" s="129">
        <v>1450</v>
      </c>
      <c r="J1684" s="129">
        <f>ROUND(I1684*H1684,2)</f>
        <v>29000</v>
      </c>
      <c r="K1684" s="126" t="s">
        <v>132</v>
      </c>
      <c r="L1684" s="25"/>
      <c r="M1684" s="130" t="s">
        <v>1</v>
      </c>
      <c r="N1684" s="131" t="s">
        <v>39</v>
      </c>
      <c r="O1684" s="132">
        <v>0</v>
      </c>
      <c r="P1684" s="132">
        <f>O1684*H1684</f>
        <v>0</v>
      </c>
      <c r="Q1684" s="132">
        <v>0</v>
      </c>
      <c r="R1684" s="132">
        <f>Q1684*H1684</f>
        <v>0</v>
      </c>
      <c r="S1684" s="132">
        <v>0</v>
      </c>
      <c r="T1684" s="133">
        <f>S1684*H1684</f>
        <v>0</v>
      </c>
      <c r="AR1684" s="134" t="s">
        <v>133</v>
      </c>
      <c r="AT1684" s="134" t="s">
        <v>128</v>
      </c>
      <c r="AU1684" s="134" t="s">
        <v>84</v>
      </c>
      <c r="AY1684" s="13" t="s">
        <v>125</v>
      </c>
      <c r="BE1684" s="135">
        <f>IF(N1684="základní",J1684,0)</f>
        <v>29000</v>
      </c>
      <c r="BF1684" s="135">
        <f>IF(N1684="snížená",J1684,0)</f>
        <v>0</v>
      </c>
      <c r="BG1684" s="135">
        <f>IF(N1684="zákl. přenesená",J1684,0)</f>
        <v>0</v>
      </c>
      <c r="BH1684" s="135">
        <f>IF(N1684="sníž. přenesená",J1684,0)</f>
        <v>0</v>
      </c>
      <c r="BI1684" s="135">
        <f>IF(N1684="nulová",J1684,0)</f>
        <v>0</v>
      </c>
      <c r="BJ1684" s="13" t="s">
        <v>82</v>
      </c>
      <c r="BK1684" s="135">
        <f>ROUND(I1684*H1684,2)</f>
        <v>29000</v>
      </c>
      <c r="BL1684" s="13" t="s">
        <v>133</v>
      </c>
      <c r="BM1684" s="134" t="s">
        <v>3131</v>
      </c>
    </row>
    <row r="1685" spans="2:65" s="1" customFormat="1" ht="28.8">
      <c r="B1685" s="25"/>
      <c r="D1685" s="136" t="s">
        <v>134</v>
      </c>
      <c r="F1685" s="137" t="s">
        <v>3132</v>
      </c>
      <c r="L1685" s="25"/>
      <c r="M1685" s="138"/>
      <c r="T1685" s="49"/>
      <c r="AT1685" s="13" t="s">
        <v>134</v>
      </c>
      <c r="AU1685" s="13" t="s">
        <v>84</v>
      </c>
    </row>
    <row r="1686" spans="2:65" s="1" customFormat="1" ht="16.5" customHeight="1">
      <c r="B1686" s="25"/>
      <c r="C1686" s="124" t="s">
        <v>1754</v>
      </c>
      <c r="D1686" s="124" t="s">
        <v>128</v>
      </c>
      <c r="E1686" s="125" t="s">
        <v>3133</v>
      </c>
      <c r="F1686" s="126" t="s">
        <v>3134</v>
      </c>
      <c r="G1686" s="127" t="s">
        <v>431</v>
      </c>
      <c r="H1686" s="128">
        <v>100</v>
      </c>
      <c r="I1686" s="129">
        <v>87.3</v>
      </c>
      <c r="J1686" s="129">
        <f>ROUND(I1686*H1686,2)</f>
        <v>8730</v>
      </c>
      <c r="K1686" s="126" t="s">
        <v>132</v>
      </c>
      <c r="L1686" s="25"/>
      <c r="M1686" s="130" t="s">
        <v>1</v>
      </c>
      <c r="N1686" s="131" t="s">
        <v>39</v>
      </c>
      <c r="O1686" s="132">
        <v>0</v>
      </c>
      <c r="P1686" s="132">
        <f>O1686*H1686</f>
        <v>0</v>
      </c>
      <c r="Q1686" s="132">
        <v>0</v>
      </c>
      <c r="R1686" s="132">
        <f>Q1686*H1686</f>
        <v>0</v>
      </c>
      <c r="S1686" s="132">
        <v>0</v>
      </c>
      <c r="T1686" s="133">
        <f>S1686*H1686</f>
        <v>0</v>
      </c>
      <c r="AR1686" s="134" t="s">
        <v>133</v>
      </c>
      <c r="AT1686" s="134" t="s">
        <v>128</v>
      </c>
      <c r="AU1686" s="134" t="s">
        <v>84</v>
      </c>
      <c r="AY1686" s="13" t="s">
        <v>125</v>
      </c>
      <c r="BE1686" s="135">
        <f>IF(N1686="základní",J1686,0)</f>
        <v>8730</v>
      </c>
      <c r="BF1686" s="135">
        <f>IF(N1686="snížená",J1686,0)</f>
        <v>0</v>
      </c>
      <c r="BG1686" s="135">
        <f>IF(N1686="zákl. přenesená",J1686,0)</f>
        <v>0</v>
      </c>
      <c r="BH1686" s="135">
        <f>IF(N1686="sníž. přenesená",J1686,0)</f>
        <v>0</v>
      </c>
      <c r="BI1686" s="135">
        <f>IF(N1686="nulová",J1686,0)</f>
        <v>0</v>
      </c>
      <c r="BJ1686" s="13" t="s">
        <v>82</v>
      </c>
      <c r="BK1686" s="135">
        <f>ROUND(I1686*H1686,2)</f>
        <v>8730</v>
      </c>
      <c r="BL1686" s="13" t="s">
        <v>133</v>
      </c>
      <c r="BM1686" s="134" t="s">
        <v>3135</v>
      </c>
    </row>
    <row r="1687" spans="2:65" s="1" customFormat="1" ht="28.8">
      <c r="B1687" s="25"/>
      <c r="D1687" s="136" t="s">
        <v>134</v>
      </c>
      <c r="F1687" s="137" t="s">
        <v>3136</v>
      </c>
      <c r="L1687" s="25"/>
      <c r="M1687" s="138"/>
      <c r="T1687" s="49"/>
      <c r="AT1687" s="13" t="s">
        <v>134</v>
      </c>
      <c r="AU1687" s="13" t="s">
        <v>84</v>
      </c>
    </row>
    <row r="1688" spans="2:65" s="1" customFormat="1" ht="16.5" customHeight="1">
      <c r="B1688" s="25"/>
      <c r="C1688" s="124" t="s">
        <v>3137</v>
      </c>
      <c r="D1688" s="124" t="s">
        <v>128</v>
      </c>
      <c r="E1688" s="125" t="s">
        <v>3138</v>
      </c>
      <c r="F1688" s="126" t="s">
        <v>3139</v>
      </c>
      <c r="G1688" s="127" t="s">
        <v>431</v>
      </c>
      <c r="H1688" s="128">
        <v>100</v>
      </c>
      <c r="I1688" s="129">
        <v>71.2</v>
      </c>
      <c r="J1688" s="129">
        <f>ROUND(I1688*H1688,2)</f>
        <v>7120</v>
      </c>
      <c r="K1688" s="126" t="s">
        <v>132</v>
      </c>
      <c r="L1688" s="25"/>
      <c r="M1688" s="130" t="s">
        <v>1</v>
      </c>
      <c r="N1688" s="131" t="s">
        <v>39</v>
      </c>
      <c r="O1688" s="132">
        <v>0</v>
      </c>
      <c r="P1688" s="132">
        <f>O1688*H1688</f>
        <v>0</v>
      </c>
      <c r="Q1688" s="132">
        <v>0</v>
      </c>
      <c r="R1688" s="132">
        <f>Q1688*H1688</f>
        <v>0</v>
      </c>
      <c r="S1688" s="132">
        <v>0</v>
      </c>
      <c r="T1688" s="133">
        <f>S1688*H1688</f>
        <v>0</v>
      </c>
      <c r="AR1688" s="134" t="s">
        <v>133</v>
      </c>
      <c r="AT1688" s="134" t="s">
        <v>128</v>
      </c>
      <c r="AU1688" s="134" t="s">
        <v>84</v>
      </c>
      <c r="AY1688" s="13" t="s">
        <v>125</v>
      </c>
      <c r="BE1688" s="135">
        <f>IF(N1688="základní",J1688,0)</f>
        <v>7120</v>
      </c>
      <c r="BF1688" s="135">
        <f>IF(N1688="snížená",J1688,0)</f>
        <v>0</v>
      </c>
      <c r="BG1688" s="135">
        <f>IF(N1688="zákl. přenesená",J1688,0)</f>
        <v>0</v>
      </c>
      <c r="BH1688" s="135">
        <f>IF(N1688="sníž. přenesená",J1688,0)</f>
        <v>0</v>
      </c>
      <c r="BI1688" s="135">
        <f>IF(N1688="nulová",J1688,0)</f>
        <v>0</v>
      </c>
      <c r="BJ1688" s="13" t="s">
        <v>82</v>
      </c>
      <c r="BK1688" s="135">
        <f>ROUND(I1688*H1688,2)</f>
        <v>7120</v>
      </c>
      <c r="BL1688" s="13" t="s">
        <v>133</v>
      </c>
      <c r="BM1688" s="134" t="s">
        <v>3140</v>
      </c>
    </row>
    <row r="1689" spans="2:65" s="1" customFormat="1" ht="28.8">
      <c r="B1689" s="25"/>
      <c r="D1689" s="136" t="s">
        <v>134</v>
      </c>
      <c r="F1689" s="137" t="s">
        <v>3141</v>
      </c>
      <c r="L1689" s="25"/>
      <c r="M1689" s="138"/>
      <c r="T1689" s="49"/>
      <c r="AT1689" s="13" t="s">
        <v>134</v>
      </c>
      <c r="AU1689" s="13" t="s">
        <v>84</v>
      </c>
    </row>
    <row r="1690" spans="2:65" s="1" customFormat="1" ht="16.5" customHeight="1">
      <c r="B1690" s="25"/>
      <c r="C1690" s="124" t="s">
        <v>1758</v>
      </c>
      <c r="D1690" s="124" t="s">
        <v>128</v>
      </c>
      <c r="E1690" s="125" t="s">
        <v>3142</v>
      </c>
      <c r="F1690" s="126" t="s">
        <v>3143</v>
      </c>
      <c r="G1690" s="127" t="s">
        <v>146</v>
      </c>
      <c r="H1690" s="128">
        <v>50</v>
      </c>
      <c r="I1690" s="129">
        <v>427</v>
      </c>
      <c r="J1690" s="129">
        <f>ROUND(I1690*H1690,2)</f>
        <v>21350</v>
      </c>
      <c r="K1690" s="126" t="s">
        <v>132</v>
      </c>
      <c r="L1690" s="25"/>
      <c r="M1690" s="130" t="s">
        <v>1</v>
      </c>
      <c r="N1690" s="131" t="s">
        <v>39</v>
      </c>
      <c r="O1690" s="132">
        <v>0</v>
      </c>
      <c r="P1690" s="132">
        <f>O1690*H1690</f>
        <v>0</v>
      </c>
      <c r="Q1690" s="132">
        <v>0</v>
      </c>
      <c r="R1690" s="132">
        <f>Q1690*H1690</f>
        <v>0</v>
      </c>
      <c r="S1690" s="132">
        <v>0</v>
      </c>
      <c r="T1690" s="133">
        <f>S1690*H1690</f>
        <v>0</v>
      </c>
      <c r="AR1690" s="134" t="s">
        <v>133</v>
      </c>
      <c r="AT1690" s="134" t="s">
        <v>128</v>
      </c>
      <c r="AU1690" s="134" t="s">
        <v>84</v>
      </c>
      <c r="AY1690" s="13" t="s">
        <v>125</v>
      </c>
      <c r="BE1690" s="135">
        <f>IF(N1690="základní",J1690,0)</f>
        <v>21350</v>
      </c>
      <c r="BF1690" s="135">
        <f>IF(N1690="snížená",J1690,0)</f>
        <v>0</v>
      </c>
      <c r="BG1690" s="135">
        <f>IF(N1690="zákl. přenesená",J1690,0)</f>
        <v>0</v>
      </c>
      <c r="BH1690" s="135">
        <f>IF(N1690="sníž. přenesená",J1690,0)</f>
        <v>0</v>
      </c>
      <c r="BI1690" s="135">
        <f>IF(N1690="nulová",J1690,0)</f>
        <v>0</v>
      </c>
      <c r="BJ1690" s="13" t="s">
        <v>82</v>
      </c>
      <c r="BK1690" s="135">
        <f>ROUND(I1690*H1690,2)</f>
        <v>21350</v>
      </c>
      <c r="BL1690" s="13" t="s">
        <v>133</v>
      </c>
      <c r="BM1690" s="134" t="s">
        <v>3144</v>
      </c>
    </row>
    <row r="1691" spans="2:65" s="1" customFormat="1" ht="28.8">
      <c r="B1691" s="25"/>
      <c r="D1691" s="136" t="s">
        <v>134</v>
      </c>
      <c r="F1691" s="137" t="s">
        <v>3145</v>
      </c>
      <c r="L1691" s="25"/>
      <c r="M1691" s="138"/>
      <c r="T1691" s="49"/>
      <c r="AT1691" s="13" t="s">
        <v>134</v>
      </c>
      <c r="AU1691" s="13" t="s">
        <v>84</v>
      </c>
    </row>
    <row r="1692" spans="2:65" s="1" customFormat="1" ht="16.5" customHeight="1">
      <c r="B1692" s="25"/>
      <c r="C1692" s="124" t="s">
        <v>3146</v>
      </c>
      <c r="D1692" s="124" t="s">
        <v>128</v>
      </c>
      <c r="E1692" s="125" t="s">
        <v>3147</v>
      </c>
      <c r="F1692" s="126" t="s">
        <v>3148</v>
      </c>
      <c r="G1692" s="127" t="s">
        <v>146</v>
      </c>
      <c r="H1692" s="128">
        <v>80</v>
      </c>
      <c r="I1692" s="129">
        <v>193</v>
      </c>
      <c r="J1692" s="129">
        <f>ROUND(I1692*H1692,2)</f>
        <v>15440</v>
      </c>
      <c r="K1692" s="126" t="s">
        <v>132</v>
      </c>
      <c r="L1692" s="25"/>
      <c r="M1692" s="130" t="s">
        <v>1</v>
      </c>
      <c r="N1692" s="131" t="s">
        <v>39</v>
      </c>
      <c r="O1692" s="132">
        <v>0</v>
      </c>
      <c r="P1692" s="132">
        <f>O1692*H1692</f>
        <v>0</v>
      </c>
      <c r="Q1692" s="132">
        <v>0</v>
      </c>
      <c r="R1692" s="132">
        <f>Q1692*H1692</f>
        <v>0</v>
      </c>
      <c r="S1692" s="132">
        <v>0</v>
      </c>
      <c r="T1692" s="133">
        <f>S1692*H1692</f>
        <v>0</v>
      </c>
      <c r="AR1692" s="134" t="s">
        <v>133</v>
      </c>
      <c r="AT1692" s="134" t="s">
        <v>128</v>
      </c>
      <c r="AU1692" s="134" t="s">
        <v>84</v>
      </c>
      <c r="AY1692" s="13" t="s">
        <v>125</v>
      </c>
      <c r="BE1692" s="135">
        <f>IF(N1692="základní",J1692,0)</f>
        <v>15440</v>
      </c>
      <c r="BF1692" s="135">
        <f>IF(N1692="snížená",J1692,0)</f>
        <v>0</v>
      </c>
      <c r="BG1692" s="135">
        <f>IF(N1692="zákl. přenesená",J1692,0)</f>
        <v>0</v>
      </c>
      <c r="BH1692" s="135">
        <f>IF(N1692="sníž. přenesená",J1692,0)</f>
        <v>0</v>
      </c>
      <c r="BI1692" s="135">
        <f>IF(N1692="nulová",J1692,0)</f>
        <v>0</v>
      </c>
      <c r="BJ1692" s="13" t="s">
        <v>82</v>
      </c>
      <c r="BK1692" s="135">
        <f>ROUND(I1692*H1692,2)</f>
        <v>15440</v>
      </c>
      <c r="BL1692" s="13" t="s">
        <v>133</v>
      </c>
      <c r="BM1692" s="134" t="s">
        <v>3149</v>
      </c>
    </row>
    <row r="1693" spans="2:65" s="1" customFormat="1" ht="28.8">
      <c r="B1693" s="25"/>
      <c r="D1693" s="136" t="s">
        <v>134</v>
      </c>
      <c r="F1693" s="137" t="s">
        <v>3150</v>
      </c>
      <c r="L1693" s="25"/>
      <c r="M1693" s="138"/>
      <c r="T1693" s="49"/>
      <c r="AT1693" s="13" t="s">
        <v>134</v>
      </c>
      <c r="AU1693" s="13" t="s">
        <v>84</v>
      </c>
    </row>
    <row r="1694" spans="2:65" s="1" customFormat="1" ht="16.5" customHeight="1">
      <c r="B1694" s="25"/>
      <c r="C1694" s="124" t="s">
        <v>1763</v>
      </c>
      <c r="D1694" s="124" t="s">
        <v>128</v>
      </c>
      <c r="E1694" s="125" t="s">
        <v>3151</v>
      </c>
      <c r="F1694" s="126" t="s">
        <v>3152</v>
      </c>
      <c r="G1694" s="127" t="s">
        <v>431</v>
      </c>
      <c r="H1694" s="128">
        <v>40</v>
      </c>
      <c r="I1694" s="129">
        <v>483</v>
      </c>
      <c r="J1694" s="129">
        <f>ROUND(I1694*H1694,2)</f>
        <v>19320</v>
      </c>
      <c r="K1694" s="126" t="s">
        <v>132</v>
      </c>
      <c r="L1694" s="25"/>
      <c r="M1694" s="130" t="s">
        <v>1</v>
      </c>
      <c r="N1694" s="131" t="s">
        <v>39</v>
      </c>
      <c r="O1694" s="132">
        <v>0</v>
      </c>
      <c r="P1694" s="132">
        <f>O1694*H1694</f>
        <v>0</v>
      </c>
      <c r="Q1694" s="132">
        <v>0</v>
      </c>
      <c r="R1694" s="132">
        <f>Q1694*H1694</f>
        <v>0</v>
      </c>
      <c r="S1694" s="132">
        <v>0</v>
      </c>
      <c r="T1694" s="133">
        <f>S1694*H1694</f>
        <v>0</v>
      </c>
      <c r="AR1694" s="134" t="s">
        <v>133</v>
      </c>
      <c r="AT1694" s="134" t="s">
        <v>128</v>
      </c>
      <c r="AU1694" s="134" t="s">
        <v>84</v>
      </c>
      <c r="AY1694" s="13" t="s">
        <v>125</v>
      </c>
      <c r="BE1694" s="135">
        <f>IF(N1694="základní",J1694,0)</f>
        <v>19320</v>
      </c>
      <c r="BF1694" s="135">
        <f>IF(N1694="snížená",J1694,0)</f>
        <v>0</v>
      </c>
      <c r="BG1694" s="135">
        <f>IF(N1694="zákl. přenesená",J1694,0)</f>
        <v>0</v>
      </c>
      <c r="BH1694" s="135">
        <f>IF(N1694="sníž. přenesená",J1694,0)</f>
        <v>0</v>
      </c>
      <c r="BI1694" s="135">
        <f>IF(N1694="nulová",J1694,0)</f>
        <v>0</v>
      </c>
      <c r="BJ1694" s="13" t="s">
        <v>82</v>
      </c>
      <c r="BK1694" s="135">
        <f>ROUND(I1694*H1694,2)</f>
        <v>19320</v>
      </c>
      <c r="BL1694" s="13" t="s">
        <v>133</v>
      </c>
      <c r="BM1694" s="134" t="s">
        <v>3153</v>
      </c>
    </row>
    <row r="1695" spans="2:65" s="1" customFormat="1" ht="28.8">
      <c r="B1695" s="25"/>
      <c r="D1695" s="136" t="s">
        <v>134</v>
      </c>
      <c r="F1695" s="137" t="s">
        <v>3154</v>
      </c>
      <c r="L1695" s="25"/>
      <c r="M1695" s="138"/>
      <c r="T1695" s="49"/>
      <c r="AT1695" s="13" t="s">
        <v>134</v>
      </c>
      <c r="AU1695" s="13" t="s">
        <v>84</v>
      </c>
    </row>
    <row r="1696" spans="2:65" s="1" customFormat="1" ht="16.5" customHeight="1">
      <c r="B1696" s="25"/>
      <c r="C1696" s="124" t="s">
        <v>3155</v>
      </c>
      <c r="D1696" s="124" t="s">
        <v>128</v>
      </c>
      <c r="E1696" s="125" t="s">
        <v>3156</v>
      </c>
      <c r="F1696" s="126" t="s">
        <v>3157</v>
      </c>
      <c r="G1696" s="127" t="s">
        <v>431</v>
      </c>
      <c r="H1696" s="128">
        <v>40</v>
      </c>
      <c r="I1696" s="129">
        <v>530</v>
      </c>
      <c r="J1696" s="129">
        <f>ROUND(I1696*H1696,2)</f>
        <v>21200</v>
      </c>
      <c r="K1696" s="126" t="s">
        <v>132</v>
      </c>
      <c r="L1696" s="25"/>
      <c r="M1696" s="130" t="s">
        <v>1</v>
      </c>
      <c r="N1696" s="131" t="s">
        <v>39</v>
      </c>
      <c r="O1696" s="132">
        <v>0</v>
      </c>
      <c r="P1696" s="132">
        <f>O1696*H1696</f>
        <v>0</v>
      </c>
      <c r="Q1696" s="132">
        <v>0</v>
      </c>
      <c r="R1696" s="132">
        <f>Q1696*H1696</f>
        <v>0</v>
      </c>
      <c r="S1696" s="132">
        <v>0</v>
      </c>
      <c r="T1696" s="133">
        <f>S1696*H1696</f>
        <v>0</v>
      </c>
      <c r="AR1696" s="134" t="s">
        <v>133</v>
      </c>
      <c r="AT1696" s="134" t="s">
        <v>128</v>
      </c>
      <c r="AU1696" s="134" t="s">
        <v>84</v>
      </c>
      <c r="AY1696" s="13" t="s">
        <v>125</v>
      </c>
      <c r="BE1696" s="135">
        <f>IF(N1696="základní",J1696,0)</f>
        <v>21200</v>
      </c>
      <c r="BF1696" s="135">
        <f>IF(N1696="snížená",J1696,0)</f>
        <v>0</v>
      </c>
      <c r="BG1696" s="135">
        <f>IF(N1696="zákl. přenesená",J1696,0)</f>
        <v>0</v>
      </c>
      <c r="BH1696" s="135">
        <f>IF(N1696="sníž. přenesená",J1696,0)</f>
        <v>0</v>
      </c>
      <c r="BI1696" s="135">
        <f>IF(N1696="nulová",J1696,0)</f>
        <v>0</v>
      </c>
      <c r="BJ1696" s="13" t="s">
        <v>82</v>
      </c>
      <c r="BK1696" s="135">
        <f>ROUND(I1696*H1696,2)</f>
        <v>21200</v>
      </c>
      <c r="BL1696" s="13" t="s">
        <v>133</v>
      </c>
      <c r="BM1696" s="134" t="s">
        <v>3158</v>
      </c>
    </row>
    <row r="1697" spans="2:65" s="1" customFormat="1" ht="28.8">
      <c r="B1697" s="25"/>
      <c r="D1697" s="136" t="s">
        <v>134</v>
      </c>
      <c r="F1697" s="137" t="s">
        <v>3159</v>
      </c>
      <c r="L1697" s="25"/>
      <c r="M1697" s="138"/>
      <c r="T1697" s="49"/>
      <c r="AT1697" s="13" t="s">
        <v>134</v>
      </c>
      <c r="AU1697" s="13" t="s">
        <v>84</v>
      </c>
    </row>
    <row r="1698" spans="2:65" s="1" customFormat="1" ht="16.5" customHeight="1">
      <c r="B1698" s="25"/>
      <c r="C1698" s="124" t="s">
        <v>1767</v>
      </c>
      <c r="D1698" s="124" t="s">
        <v>128</v>
      </c>
      <c r="E1698" s="125" t="s">
        <v>3160</v>
      </c>
      <c r="F1698" s="126" t="s">
        <v>3161</v>
      </c>
      <c r="G1698" s="127" t="s">
        <v>431</v>
      </c>
      <c r="H1698" s="128">
        <v>40</v>
      </c>
      <c r="I1698" s="129">
        <v>522</v>
      </c>
      <c r="J1698" s="129">
        <f>ROUND(I1698*H1698,2)</f>
        <v>20880</v>
      </c>
      <c r="K1698" s="126" t="s">
        <v>132</v>
      </c>
      <c r="L1698" s="25"/>
      <c r="M1698" s="130" t="s">
        <v>1</v>
      </c>
      <c r="N1698" s="131" t="s">
        <v>39</v>
      </c>
      <c r="O1698" s="132">
        <v>0</v>
      </c>
      <c r="P1698" s="132">
        <f>O1698*H1698</f>
        <v>0</v>
      </c>
      <c r="Q1698" s="132">
        <v>0</v>
      </c>
      <c r="R1698" s="132">
        <f>Q1698*H1698</f>
        <v>0</v>
      </c>
      <c r="S1698" s="132">
        <v>0</v>
      </c>
      <c r="T1698" s="133">
        <f>S1698*H1698</f>
        <v>0</v>
      </c>
      <c r="AR1698" s="134" t="s">
        <v>133</v>
      </c>
      <c r="AT1698" s="134" t="s">
        <v>128</v>
      </c>
      <c r="AU1698" s="134" t="s">
        <v>84</v>
      </c>
      <c r="AY1698" s="13" t="s">
        <v>125</v>
      </c>
      <c r="BE1698" s="135">
        <f>IF(N1698="základní",J1698,0)</f>
        <v>20880</v>
      </c>
      <c r="BF1698" s="135">
        <f>IF(N1698="snížená",J1698,0)</f>
        <v>0</v>
      </c>
      <c r="BG1698" s="135">
        <f>IF(N1698="zákl. přenesená",J1698,0)</f>
        <v>0</v>
      </c>
      <c r="BH1698" s="135">
        <f>IF(N1698="sníž. přenesená",J1698,0)</f>
        <v>0</v>
      </c>
      <c r="BI1698" s="135">
        <f>IF(N1698="nulová",J1698,0)</f>
        <v>0</v>
      </c>
      <c r="BJ1698" s="13" t="s">
        <v>82</v>
      </c>
      <c r="BK1698" s="135">
        <f>ROUND(I1698*H1698,2)</f>
        <v>20880</v>
      </c>
      <c r="BL1698" s="13" t="s">
        <v>133</v>
      </c>
      <c r="BM1698" s="134" t="s">
        <v>3162</v>
      </c>
    </row>
    <row r="1699" spans="2:65" s="1" customFormat="1" ht="28.8">
      <c r="B1699" s="25"/>
      <c r="D1699" s="136" t="s">
        <v>134</v>
      </c>
      <c r="F1699" s="137" t="s">
        <v>3163</v>
      </c>
      <c r="L1699" s="25"/>
      <c r="M1699" s="138"/>
      <c r="T1699" s="49"/>
      <c r="AT1699" s="13" t="s">
        <v>134</v>
      </c>
      <c r="AU1699" s="13" t="s">
        <v>84</v>
      </c>
    </row>
    <row r="1700" spans="2:65" s="1" customFormat="1" ht="16.5" customHeight="1">
      <c r="B1700" s="25"/>
      <c r="C1700" s="124" t="s">
        <v>3164</v>
      </c>
      <c r="D1700" s="124" t="s">
        <v>128</v>
      </c>
      <c r="E1700" s="125" t="s">
        <v>3165</v>
      </c>
      <c r="F1700" s="126" t="s">
        <v>3166</v>
      </c>
      <c r="G1700" s="127" t="s">
        <v>431</v>
      </c>
      <c r="H1700" s="128">
        <v>100</v>
      </c>
      <c r="I1700" s="129">
        <v>273</v>
      </c>
      <c r="J1700" s="129">
        <f>ROUND(I1700*H1700,2)</f>
        <v>27300</v>
      </c>
      <c r="K1700" s="126" t="s">
        <v>132</v>
      </c>
      <c r="L1700" s="25"/>
      <c r="M1700" s="130" t="s">
        <v>1</v>
      </c>
      <c r="N1700" s="131" t="s">
        <v>39</v>
      </c>
      <c r="O1700" s="132">
        <v>0</v>
      </c>
      <c r="P1700" s="132">
        <f>O1700*H1700</f>
        <v>0</v>
      </c>
      <c r="Q1700" s="132">
        <v>0</v>
      </c>
      <c r="R1700" s="132">
        <f>Q1700*H1700</f>
        <v>0</v>
      </c>
      <c r="S1700" s="132">
        <v>0</v>
      </c>
      <c r="T1700" s="133">
        <f>S1700*H1700</f>
        <v>0</v>
      </c>
      <c r="AR1700" s="134" t="s">
        <v>133</v>
      </c>
      <c r="AT1700" s="134" t="s">
        <v>128</v>
      </c>
      <c r="AU1700" s="134" t="s">
        <v>84</v>
      </c>
      <c r="AY1700" s="13" t="s">
        <v>125</v>
      </c>
      <c r="BE1700" s="135">
        <f>IF(N1700="základní",J1700,0)</f>
        <v>27300</v>
      </c>
      <c r="BF1700" s="135">
        <f>IF(N1700="snížená",J1700,0)</f>
        <v>0</v>
      </c>
      <c r="BG1700" s="135">
        <f>IF(N1700="zákl. přenesená",J1700,0)</f>
        <v>0</v>
      </c>
      <c r="BH1700" s="135">
        <f>IF(N1700="sníž. přenesená",J1700,0)</f>
        <v>0</v>
      </c>
      <c r="BI1700" s="135">
        <f>IF(N1700="nulová",J1700,0)</f>
        <v>0</v>
      </c>
      <c r="BJ1700" s="13" t="s">
        <v>82</v>
      </c>
      <c r="BK1700" s="135">
        <f>ROUND(I1700*H1700,2)</f>
        <v>27300</v>
      </c>
      <c r="BL1700" s="13" t="s">
        <v>133</v>
      </c>
      <c r="BM1700" s="134" t="s">
        <v>3167</v>
      </c>
    </row>
    <row r="1701" spans="2:65" s="1" customFormat="1" ht="28.8">
      <c r="B1701" s="25"/>
      <c r="D1701" s="136" t="s">
        <v>134</v>
      </c>
      <c r="F1701" s="137" t="s">
        <v>3168</v>
      </c>
      <c r="L1701" s="25"/>
      <c r="M1701" s="138"/>
      <c r="T1701" s="49"/>
      <c r="AT1701" s="13" t="s">
        <v>134</v>
      </c>
      <c r="AU1701" s="13" t="s">
        <v>84</v>
      </c>
    </row>
    <row r="1702" spans="2:65" s="1" customFormat="1" ht="19.2">
      <c r="B1702" s="25"/>
      <c r="D1702" s="136" t="s">
        <v>136</v>
      </c>
      <c r="F1702" s="139" t="s">
        <v>3169</v>
      </c>
      <c r="L1702" s="25"/>
      <c r="M1702" s="138"/>
      <c r="T1702" s="49"/>
      <c r="AT1702" s="13" t="s">
        <v>136</v>
      </c>
      <c r="AU1702" s="13" t="s">
        <v>84</v>
      </c>
    </row>
    <row r="1703" spans="2:65" s="1" customFormat="1" ht="16.5" customHeight="1">
      <c r="B1703" s="25"/>
      <c r="C1703" s="124" t="s">
        <v>1772</v>
      </c>
      <c r="D1703" s="124" t="s">
        <v>128</v>
      </c>
      <c r="E1703" s="125" t="s">
        <v>3170</v>
      </c>
      <c r="F1703" s="126" t="s">
        <v>3171</v>
      </c>
      <c r="G1703" s="127" t="s">
        <v>431</v>
      </c>
      <c r="H1703" s="128">
        <v>100</v>
      </c>
      <c r="I1703" s="129">
        <v>287</v>
      </c>
      <c r="J1703" s="129">
        <f>ROUND(I1703*H1703,2)</f>
        <v>28700</v>
      </c>
      <c r="K1703" s="126" t="s">
        <v>132</v>
      </c>
      <c r="L1703" s="25"/>
      <c r="M1703" s="130" t="s">
        <v>1</v>
      </c>
      <c r="N1703" s="131" t="s">
        <v>39</v>
      </c>
      <c r="O1703" s="132">
        <v>0</v>
      </c>
      <c r="P1703" s="132">
        <f>O1703*H1703</f>
        <v>0</v>
      </c>
      <c r="Q1703" s="132">
        <v>0</v>
      </c>
      <c r="R1703" s="132">
        <f>Q1703*H1703</f>
        <v>0</v>
      </c>
      <c r="S1703" s="132">
        <v>0</v>
      </c>
      <c r="T1703" s="133">
        <f>S1703*H1703</f>
        <v>0</v>
      </c>
      <c r="AR1703" s="134" t="s">
        <v>133</v>
      </c>
      <c r="AT1703" s="134" t="s">
        <v>128</v>
      </c>
      <c r="AU1703" s="134" t="s">
        <v>84</v>
      </c>
      <c r="AY1703" s="13" t="s">
        <v>125</v>
      </c>
      <c r="BE1703" s="135">
        <f>IF(N1703="základní",J1703,0)</f>
        <v>28700</v>
      </c>
      <c r="BF1703" s="135">
        <f>IF(N1703="snížená",J1703,0)</f>
        <v>0</v>
      </c>
      <c r="BG1703" s="135">
        <f>IF(N1703="zákl. přenesená",J1703,0)</f>
        <v>0</v>
      </c>
      <c r="BH1703" s="135">
        <f>IF(N1703="sníž. přenesená",J1703,0)</f>
        <v>0</v>
      </c>
      <c r="BI1703" s="135">
        <f>IF(N1703="nulová",J1703,0)</f>
        <v>0</v>
      </c>
      <c r="BJ1703" s="13" t="s">
        <v>82</v>
      </c>
      <c r="BK1703" s="135">
        <f>ROUND(I1703*H1703,2)</f>
        <v>28700</v>
      </c>
      <c r="BL1703" s="13" t="s">
        <v>133</v>
      </c>
      <c r="BM1703" s="134" t="s">
        <v>3172</v>
      </c>
    </row>
    <row r="1704" spans="2:65" s="1" customFormat="1" ht="28.8">
      <c r="B1704" s="25"/>
      <c r="D1704" s="136" t="s">
        <v>134</v>
      </c>
      <c r="F1704" s="137" t="s">
        <v>3173</v>
      </c>
      <c r="L1704" s="25"/>
      <c r="M1704" s="138"/>
      <c r="T1704" s="49"/>
      <c r="AT1704" s="13" t="s">
        <v>134</v>
      </c>
      <c r="AU1704" s="13" t="s">
        <v>84</v>
      </c>
    </row>
    <row r="1705" spans="2:65" s="1" customFormat="1" ht="19.2">
      <c r="B1705" s="25"/>
      <c r="D1705" s="136" t="s">
        <v>136</v>
      </c>
      <c r="F1705" s="139" t="s">
        <v>3169</v>
      </c>
      <c r="L1705" s="25"/>
      <c r="M1705" s="138"/>
      <c r="T1705" s="49"/>
      <c r="AT1705" s="13" t="s">
        <v>136</v>
      </c>
      <c r="AU1705" s="13" t="s">
        <v>84</v>
      </c>
    </row>
    <row r="1706" spans="2:65" s="1" customFormat="1" ht="16.5" customHeight="1">
      <c r="B1706" s="25"/>
      <c r="C1706" s="124" t="s">
        <v>3174</v>
      </c>
      <c r="D1706" s="124" t="s">
        <v>128</v>
      </c>
      <c r="E1706" s="125" t="s">
        <v>3175</v>
      </c>
      <c r="F1706" s="126" t="s">
        <v>3176</v>
      </c>
      <c r="G1706" s="127" t="s">
        <v>146</v>
      </c>
      <c r="H1706" s="128">
        <v>10</v>
      </c>
      <c r="I1706" s="129">
        <v>2230</v>
      </c>
      <c r="J1706" s="129">
        <f>ROUND(I1706*H1706,2)</f>
        <v>22300</v>
      </c>
      <c r="K1706" s="126" t="s">
        <v>132</v>
      </c>
      <c r="L1706" s="25"/>
      <c r="M1706" s="130" t="s">
        <v>1</v>
      </c>
      <c r="N1706" s="131" t="s">
        <v>39</v>
      </c>
      <c r="O1706" s="132">
        <v>0</v>
      </c>
      <c r="P1706" s="132">
        <f>O1706*H1706</f>
        <v>0</v>
      </c>
      <c r="Q1706" s="132">
        <v>0</v>
      </c>
      <c r="R1706" s="132">
        <f>Q1706*H1706</f>
        <v>0</v>
      </c>
      <c r="S1706" s="132">
        <v>0</v>
      </c>
      <c r="T1706" s="133">
        <f>S1706*H1706</f>
        <v>0</v>
      </c>
      <c r="AR1706" s="134" t="s">
        <v>133</v>
      </c>
      <c r="AT1706" s="134" t="s">
        <v>128</v>
      </c>
      <c r="AU1706" s="134" t="s">
        <v>84</v>
      </c>
      <c r="AY1706" s="13" t="s">
        <v>125</v>
      </c>
      <c r="BE1706" s="135">
        <f>IF(N1706="základní",J1706,0)</f>
        <v>22300</v>
      </c>
      <c r="BF1706" s="135">
        <f>IF(N1706="snížená",J1706,0)</f>
        <v>0</v>
      </c>
      <c r="BG1706" s="135">
        <f>IF(N1706="zákl. přenesená",J1706,0)</f>
        <v>0</v>
      </c>
      <c r="BH1706" s="135">
        <f>IF(N1706="sníž. přenesená",J1706,0)</f>
        <v>0</v>
      </c>
      <c r="BI1706" s="135">
        <f>IF(N1706="nulová",J1706,0)</f>
        <v>0</v>
      </c>
      <c r="BJ1706" s="13" t="s">
        <v>82</v>
      </c>
      <c r="BK1706" s="135">
        <f>ROUND(I1706*H1706,2)</f>
        <v>22300</v>
      </c>
      <c r="BL1706" s="13" t="s">
        <v>133</v>
      </c>
      <c r="BM1706" s="134" t="s">
        <v>3177</v>
      </c>
    </row>
    <row r="1707" spans="2:65" s="1" customFormat="1" ht="28.8">
      <c r="B1707" s="25"/>
      <c r="D1707" s="136" t="s">
        <v>134</v>
      </c>
      <c r="F1707" s="137" t="s">
        <v>3178</v>
      </c>
      <c r="L1707" s="25"/>
      <c r="M1707" s="138"/>
      <c r="T1707" s="49"/>
      <c r="AT1707" s="13" t="s">
        <v>134</v>
      </c>
      <c r="AU1707" s="13" t="s">
        <v>84</v>
      </c>
    </row>
    <row r="1708" spans="2:65" s="1" customFormat="1" ht="19.2">
      <c r="B1708" s="25"/>
      <c r="D1708" s="136" t="s">
        <v>136</v>
      </c>
      <c r="F1708" s="139" t="s">
        <v>3179</v>
      </c>
      <c r="L1708" s="25"/>
      <c r="M1708" s="138"/>
      <c r="T1708" s="49"/>
      <c r="AT1708" s="13" t="s">
        <v>136</v>
      </c>
      <c r="AU1708" s="13" t="s">
        <v>84</v>
      </c>
    </row>
    <row r="1709" spans="2:65" s="1" customFormat="1" ht="16.5" customHeight="1">
      <c r="B1709" s="25"/>
      <c r="C1709" s="124" t="s">
        <v>1776</v>
      </c>
      <c r="D1709" s="124" t="s">
        <v>128</v>
      </c>
      <c r="E1709" s="125" t="s">
        <v>3180</v>
      </c>
      <c r="F1709" s="126" t="s">
        <v>3181</v>
      </c>
      <c r="G1709" s="127" t="s">
        <v>146</v>
      </c>
      <c r="H1709" s="128">
        <v>10</v>
      </c>
      <c r="I1709" s="129">
        <v>2910</v>
      </c>
      <c r="J1709" s="129">
        <f>ROUND(I1709*H1709,2)</f>
        <v>29100</v>
      </c>
      <c r="K1709" s="126" t="s">
        <v>132</v>
      </c>
      <c r="L1709" s="25"/>
      <c r="M1709" s="130" t="s">
        <v>1</v>
      </c>
      <c r="N1709" s="131" t="s">
        <v>39</v>
      </c>
      <c r="O1709" s="132">
        <v>0</v>
      </c>
      <c r="P1709" s="132">
        <f>O1709*H1709</f>
        <v>0</v>
      </c>
      <c r="Q1709" s="132">
        <v>0</v>
      </c>
      <c r="R1709" s="132">
        <f>Q1709*H1709</f>
        <v>0</v>
      </c>
      <c r="S1709" s="132">
        <v>0</v>
      </c>
      <c r="T1709" s="133">
        <f>S1709*H1709</f>
        <v>0</v>
      </c>
      <c r="AR1709" s="134" t="s">
        <v>133</v>
      </c>
      <c r="AT1709" s="134" t="s">
        <v>128</v>
      </c>
      <c r="AU1709" s="134" t="s">
        <v>84</v>
      </c>
      <c r="AY1709" s="13" t="s">
        <v>125</v>
      </c>
      <c r="BE1709" s="135">
        <f>IF(N1709="základní",J1709,0)</f>
        <v>29100</v>
      </c>
      <c r="BF1709" s="135">
        <f>IF(N1709="snížená",J1709,0)</f>
        <v>0</v>
      </c>
      <c r="BG1709" s="135">
        <f>IF(N1709="zákl. přenesená",J1709,0)</f>
        <v>0</v>
      </c>
      <c r="BH1709" s="135">
        <f>IF(N1709="sníž. přenesená",J1709,0)</f>
        <v>0</v>
      </c>
      <c r="BI1709" s="135">
        <f>IF(N1709="nulová",J1709,0)</f>
        <v>0</v>
      </c>
      <c r="BJ1709" s="13" t="s">
        <v>82</v>
      </c>
      <c r="BK1709" s="135">
        <f>ROUND(I1709*H1709,2)</f>
        <v>29100</v>
      </c>
      <c r="BL1709" s="13" t="s">
        <v>133</v>
      </c>
      <c r="BM1709" s="134" t="s">
        <v>3182</v>
      </c>
    </row>
    <row r="1710" spans="2:65" s="1" customFormat="1" ht="28.8">
      <c r="B1710" s="25"/>
      <c r="D1710" s="136" t="s">
        <v>134</v>
      </c>
      <c r="F1710" s="137" t="s">
        <v>3183</v>
      </c>
      <c r="L1710" s="25"/>
      <c r="M1710" s="138"/>
      <c r="T1710" s="49"/>
      <c r="AT1710" s="13" t="s">
        <v>134</v>
      </c>
      <c r="AU1710" s="13" t="s">
        <v>84</v>
      </c>
    </row>
    <row r="1711" spans="2:65" s="1" customFormat="1" ht="19.2">
      <c r="B1711" s="25"/>
      <c r="D1711" s="136" t="s">
        <v>136</v>
      </c>
      <c r="F1711" s="139" t="s">
        <v>3179</v>
      </c>
      <c r="L1711" s="25"/>
      <c r="M1711" s="138"/>
      <c r="T1711" s="49"/>
      <c r="AT1711" s="13" t="s">
        <v>136</v>
      </c>
      <c r="AU1711" s="13" t="s">
        <v>84</v>
      </c>
    </row>
    <row r="1712" spans="2:65" s="1" customFormat="1" ht="16.5" customHeight="1">
      <c r="B1712" s="25"/>
      <c r="C1712" s="124" t="s">
        <v>3184</v>
      </c>
      <c r="D1712" s="124" t="s">
        <v>128</v>
      </c>
      <c r="E1712" s="125" t="s">
        <v>3185</v>
      </c>
      <c r="F1712" s="126" t="s">
        <v>3186</v>
      </c>
      <c r="G1712" s="127" t="s">
        <v>146</v>
      </c>
      <c r="H1712" s="128">
        <v>10</v>
      </c>
      <c r="I1712" s="129">
        <v>3520</v>
      </c>
      <c r="J1712" s="129">
        <f>ROUND(I1712*H1712,2)</f>
        <v>35200</v>
      </c>
      <c r="K1712" s="126" t="s">
        <v>132</v>
      </c>
      <c r="L1712" s="25"/>
      <c r="M1712" s="130" t="s">
        <v>1</v>
      </c>
      <c r="N1712" s="131" t="s">
        <v>39</v>
      </c>
      <c r="O1712" s="132">
        <v>0</v>
      </c>
      <c r="P1712" s="132">
        <f>O1712*H1712</f>
        <v>0</v>
      </c>
      <c r="Q1712" s="132">
        <v>0</v>
      </c>
      <c r="R1712" s="132">
        <f>Q1712*H1712</f>
        <v>0</v>
      </c>
      <c r="S1712" s="132">
        <v>0</v>
      </c>
      <c r="T1712" s="133">
        <f>S1712*H1712</f>
        <v>0</v>
      </c>
      <c r="AR1712" s="134" t="s">
        <v>133</v>
      </c>
      <c r="AT1712" s="134" t="s">
        <v>128</v>
      </c>
      <c r="AU1712" s="134" t="s">
        <v>84</v>
      </c>
      <c r="AY1712" s="13" t="s">
        <v>125</v>
      </c>
      <c r="BE1712" s="135">
        <f>IF(N1712="základní",J1712,0)</f>
        <v>35200</v>
      </c>
      <c r="BF1712" s="135">
        <f>IF(N1712="snížená",J1712,0)</f>
        <v>0</v>
      </c>
      <c r="BG1712" s="135">
        <f>IF(N1712="zákl. přenesená",J1712,0)</f>
        <v>0</v>
      </c>
      <c r="BH1712" s="135">
        <f>IF(N1712="sníž. přenesená",J1712,0)</f>
        <v>0</v>
      </c>
      <c r="BI1712" s="135">
        <f>IF(N1712="nulová",J1712,0)</f>
        <v>0</v>
      </c>
      <c r="BJ1712" s="13" t="s">
        <v>82</v>
      </c>
      <c r="BK1712" s="135">
        <f>ROUND(I1712*H1712,2)</f>
        <v>35200</v>
      </c>
      <c r="BL1712" s="13" t="s">
        <v>133</v>
      </c>
      <c r="BM1712" s="134" t="s">
        <v>3187</v>
      </c>
    </row>
    <row r="1713" spans="2:65" s="1" customFormat="1" ht="28.8">
      <c r="B1713" s="25"/>
      <c r="D1713" s="136" t="s">
        <v>134</v>
      </c>
      <c r="F1713" s="137" t="s">
        <v>3188</v>
      </c>
      <c r="L1713" s="25"/>
      <c r="M1713" s="138"/>
      <c r="T1713" s="49"/>
      <c r="AT1713" s="13" t="s">
        <v>134</v>
      </c>
      <c r="AU1713" s="13" t="s">
        <v>84</v>
      </c>
    </row>
    <row r="1714" spans="2:65" s="1" customFormat="1" ht="19.2">
      <c r="B1714" s="25"/>
      <c r="D1714" s="136" t="s">
        <v>136</v>
      </c>
      <c r="F1714" s="139" t="s">
        <v>3179</v>
      </c>
      <c r="L1714" s="25"/>
      <c r="M1714" s="138"/>
      <c r="T1714" s="49"/>
      <c r="AT1714" s="13" t="s">
        <v>136</v>
      </c>
      <c r="AU1714" s="13" t="s">
        <v>84</v>
      </c>
    </row>
    <row r="1715" spans="2:65" s="1" customFormat="1" ht="16.5" customHeight="1">
      <c r="B1715" s="25"/>
      <c r="C1715" s="124" t="s">
        <v>1781</v>
      </c>
      <c r="D1715" s="124" t="s">
        <v>128</v>
      </c>
      <c r="E1715" s="125" t="s">
        <v>3189</v>
      </c>
      <c r="F1715" s="126" t="s">
        <v>3190</v>
      </c>
      <c r="G1715" s="127" t="s">
        <v>146</v>
      </c>
      <c r="H1715" s="128">
        <v>10</v>
      </c>
      <c r="I1715" s="129">
        <v>3860</v>
      </c>
      <c r="J1715" s="129">
        <f>ROUND(I1715*H1715,2)</f>
        <v>38600</v>
      </c>
      <c r="K1715" s="126" t="s">
        <v>132</v>
      </c>
      <c r="L1715" s="25"/>
      <c r="M1715" s="130" t="s">
        <v>1</v>
      </c>
      <c r="N1715" s="131" t="s">
        <v>39</v>
      </c>
      <c r="O1715" s="132">
        <v>0</v>
      </c>
      <c r="P1715" s="132">
        <f>O1715*H1715</f>
        <v>0</v>
      </c>
      <c r="Q1715" s="132">
        <v>0</v>
      </c>
      <c r="R1715" s="132">
        <f>Q1715*H1715</f>
        <v>0</v>
      </c>
      <c r="S1715" s="132">
        <v>0</v>
      </c>
      <c r="T1715" s="133">
        <f>S1715*H1715</f>
        <v>0</v>
      </c>
      <c r="AR1715" s="134" t="s">
        <v>133</v>
      </c>
      <c r="AT1715" s="134" t="s">
        <v>128</v>
      </c>
      <c r="AU1715" s="134" t="s">
        <v>84</v>
      </c>
      <c r="AY1715" s="13" t="s">
        <v>125</v>
      </c>
      <c r="BE1715" s="135">
        <f>IF(N1715="základní",J1715,0)</f>
        <v>38600</v>
      </c>
      <c r="BF1715" s="135">
        <f>IF(N1715="snížená",J1715,0)</f>
        <v>0</v>
      </c>
      <c r="BG1715" s="135">
        <f>IF(N1715="zákl. přenesená",J1715,0)</f>
        <v>0</v>
      </c>
      <c r="BH1715" s="135">
        <f>IF(N1715="sníž. přenesená",J1715,0)</f>
        <v>0</v>
      </c>
      <c r="BI1715" s="135">
        <f>IF(N1715="nulová",J1715,0)</f>
        <v>0</v>
      </c>
      <c r="BJ1715" s="13" t="s">
        <v>82</v>
      </c>
      <c r="BK1715" s="135">
        <f>ROUND(I1715*H1715,2)</f>
        <v>38600</v>
      </c>
      <c r="BL1715" s="13" t="s">
        <v>133</v>
      </c>
      <c r="BM1715" s="134" t="s">
        <v>3191</v>
      </c>
    </row>
    <row r="1716" spans="2:65" s="1" customFormat="1" ht="28.8">
      <c r="B1716" s="25"/>
      <c r="D1716" s="136" t="s">
        <v>134</v>
      </c>
      <c r="F1716" s="137" t="s">
        <v>3192</v>
      </c>
      <c r="L1716" s="25"/>
      <c r="M1716" s="138"/>
      <c r="T1716" s="49"/>
      <c r="AT1716" s="13" t="s">
        <v>134</v>
      </c>
      <c r="AU1716" s="13" t="s">
        <v>84</v>
      </c>
    </row>
    <row r="1717" spans="2:65" s="1" customFormat="1" ht="19.2">
      <c r="B1717" s="25"/>
      <c r="D1717" s="136" t="s">
        <v>136</v>
      </c>
      <c r="F1717" s="139" t="s">
        <v>3179</v>
      </c>
      <c r="L1717" s="25"/>
      <c r="M1717" s="138"/>
      <c r="T1717" s="49"/>
      <c r="AT1717" s="13" t="s">
        <v>136</v>
      </c>
      <c r="AU1717" s="13" t="s">
        <v>84</v>
      </c>
    </row>
    <row r="1718" spans="2:65" s="1" customFormat="1" ht="16.5" customHeight="1">
      <c r="B1718" s="25"/>
      <c r="C1718" s="124" t="s">
        <v>3193</v>
      </c>
      <c r="D1718" s="124" t="s">
        <v>128</v>
      </c>
      <c r="E1718" s="125" t="s">
        <v>3194</v>
      </c>
      <c r="F1718" s="126" t="s">
        <v>3195</v>
      </c>
      <c r="G1718" s="127" t="s">
        <v>177</v>
      </c>
      <c r="H1718" s="128">
        <v>50</v>
      </c>
      <c r="I1718" s="129">
        <v>1050</v>
      </c>
      <c r="J1718" s="129">
        <f>ROUND(I1718*H1718,2)</f>
        <v>52500</v>
      </c>
      <c r="K1718" s="126" t="s">
        <v>132</v>
      </c>
      <c r="L1718" s="25"/>
      <c r="M1718" s="130" t="s">
        <v>1</v>
      </c>
      <c r="N1718" s="131" t="s">
        <v>39</v>
      </c>
      <c r="O1718" s="132">
        <v>0</v>
      </c>
      <c r="P1718" s="132">
        <f>O1718*H1718</f>
        <v>0</v>
      </c>
      <c r="Q1718" s="132">
        <v>0</v>
      </c>
      <c r="R1718" s="132">
        <f>Q1718*H1718</f>
        <v>0</v>
      </c>
      <c r="S1718" s="132">
        <v>0</v>
      </c>
      <c r="T1718" s="133">
        <f>S1718*H1718</f>
        <v>0</v>
      </c>
      <c r="AR1718" s="134" t="s">
        <v>133</v>
      </c>
      <c r="AT1718" s="134" t="s">
        <v>128</v>
      </c>
      <c r="AU1718" s="134" t="s">
        <v>84</v>
      </c>
      <c r="AY1718" s="13" t="s">
        <v>125</v>
      </c>
      <c r="BE1718" s="135">
        <f>IF(N1718="základní",J1718,0)</f>
        <v>52500</v>
      </c>
      <c r="BF1718" s="135">
        <f>IF(N1718="snížená",J1718,0)</f>
        <v>0</v>
      </c>
      <c r="BG1718" s="135">
        <f>IF(N1718="zákl. přenesená",J1718,0)</f>
        <v>0</v>
      </c>
      <c r="BH1718" s="135">
        <f>IF(N1718="sníž. přenesená",J1718,0)</f>
        <v>0</v>
      </c>
      <c r="BI1718" s="135">
        <f>IF(N1718="nulová",J1718,0)</f>
        <v>0</v>
      </c>
      <c r="BJ1718" s="13" t="s">
        <v>82</v>
      </c>
      <c r="BK1718" s="135">
        <f>ROUND(I1718*H1718,2)</f>
        <v>52500</v>
      </c>
      <c r="BL1718" s="13" t="s">
        <v>133</v>
      </c>
      <c r="BM1718" s="134" t="s">
        <v>3196</v>
      </c>
    </row>
    <row r="1719" spans="2:65" s="1" customFormat="1" ht="28.8">
      <c r="B1719" s="25"/>
      <c r="D1719" s="136" t="s">
        <v>134</v>
      </c>
      <c r="F1719" s="137" t="s">
        <v>3197</v>
      </c>
      <c r="L1719" s="25"/>
      <c r="M1719" s="138"/>
      <c r="T1719" s="49"/>
      <c r="AT1719" s="13" t="s">
        <v>134</v>
      </c>
      <c r="AU1719" s="13" t="s">
        <v>84</v>
      </c>
    </row>
    <row r="1720" spans="2:65" s="1" customFormat="1" ht="16.5" customHeight="1">
      <c r="B1720" s="25"/>
      <c r="C1720" s="124" t="s">
        <v>1790</v>
      </c>
      <c r="D1720" s="124" t="s">
        <v>128</v>
      </c>
      <c r="E1720" s="125" t="s">
        <v>3198</v>
      </c>
      <c r="F1720" s="126" t="s">
        <v>3199</v>
      </c>
      <c r="G1720" s="127" t="s">
        <v>177</v>
      </c>
      <c r="H1720" s="128">
        <v>50</v>
      </c>
      <c r="I1720" s="129">
        <v>1220</v>
      </c>
      <c r="J1720" s="129">
        <f>ROUND(I1720*H1720,2)</f>
        <v>61000</v>
      </c>
      <c r="K1720" s="126" t="s">
        <v>132</v>
      </c>
      <c r="L1720" s="25"/>
      <c r="M1720" s="130" t="s">
        <v>1</v>
      </c>
      <c r="N1720" s="131" t="s">
        <v>39</v>
      </c>
      <c r="O1720" s="132">
        <v>0</v>
      </c>
      <c r="P1720" s="132">
        <f>O1720*H1720</f>
        <v>0</v>
      </c>
      <c r="Q1720" s="132">
        <v>0</v>
      </c>
      <c r="R1720" s="132">
        <f>Q1720*H1720</f>
        <v>0</v>
      </c>
      <c r="S1720" s="132">
        <v>0</v>
      </c>
      <c r="T1720" s="133">
        <f>S1720*H1720</f>
        <v>0</v>
      </c>
      <c r="AR1720" s="134" t="s">
        <v>133</v>
      </c>
      <c r="AT1720" s="134" t="s">
        <v>128</v>
      </c>
      <c r="AU1720" s="134" t="s">
        <v>84</v>
      </c>
      <c r="AY1720" s="13" t="s">
        <v>125</v>
      </c>
      <c r="BE1720" s="135">
        <f>IF(N1720="základní",J1720,0)</f>
        <v>61000</v>
      </c>
      <c r="BF1720" s="135">
        <f>IF(N1720="snížená",J1720,0)</f>
        <v>0</v>
      </c>
      <c r="BG1720" s="135">
        <f>IF(N1720="zákl. přenesená",J1720,0)</f>
        <v>0</v>
      </c>
      <c r="BH1720" s="135">
        <f>IF(N1720="sníž. přenesená",J1720,0)</f>
        <v>0</v>
      </c>
      <c r="BI1720" s="135">
        <f>IF(N1720="nulová",J1720,0)</f>
        <v>0</v>
      </c>
      <c r="BJ1720" s="13" t="s">
        <v>82</v>
      </c>
      <c r="BK1720" s="135">
        <f>ROUND(I1720*H1720,2)</f>
        <v>61000</v>
      </c>
      <c r="BL1720" s="13" t="s">
        <v>133</v>
      </c>
      <c r="BM1720" s="134" t="s">
        <v>3200</v>
      </c>
    </row>
    <row r="1721" spans="2:65" s="1" customFormat="1" ht="28.8">
      <c r="B1721" s="25"/>
      <c r="D1721" s="136" t="s">
        <v>134</v>
      </c>
      <c r="F1721" s="137" t="s">
        <v>3201</v>
      </c>
      <c r="L1721" s="25"/>
      <c r="M1721" s="138"/>
      <c r="T1721" s="49"/>
      <c r="AT1721" s="13" t="s">
        <v>134</v>
      </c>
      <c r="AU1721" s="13" t="s">
        <v>84</v>
      </c>
    </row>
    <row r="1722" spans="2:65" s="1" customFormat="1" ht="16.5" customHeight="1">
      <c r="B1722" s="25"/>
      <c r="C1722" s="124" t="s">
        <v>3202</v>
      </c>
      <c r="D1722" s="124" t="s">
        <v>128</v>
      </c>
      <c r="E1722" s="125" t="s">
        <v>3203</v>
      </c>
      <c r="F1722" s="126" t="s">
        <v>3204</v>
      </c>
      <c r="G1722" s="127" t="s">
        <v>177</v>
      </c>
      <c r="H1722" s="128">
        <v>50</v>
      </c>
      <c r="I1722" s="129">
        <v>768</v>
      </c>
      <c r="J1722" s="129">
        <f>ROUND(I1722*H1722,2)</f>
        <v>38400</v>
      </c>
      <c r="K1722" s="126" t="s">
        <v>132</v>
      </c>
      <c r="L1722" s="25"/>
      <c r="M1722" s="130" t="s">
        <v>1</v>
      </c>
      <c r="N1722" s="131" t="s">
        <v>39</v>
      </c>
      <c r="O1722" s="132">
        <v>0</v>
      </c>
      <c r="P1722" s="132">
        <f>O1722*H1722</f>
        <v>0</v>
      </c>
      <c r="Q1722" s="132">
        <v>0</v>
      </c>
      <c r="R1722" s="132">
        <f>Q1722*H1722</f>
        <v>0</v>
      </c>
      <c r="S1722" s="132">
        <v>0</v>
      </c>
      <c r="T1722" s="133">
        <f>S1722*H1722</f>
        <v>0</v>
      </c>
      <c r="AR1722" s="134" t="s">
        <v>133</v>
      </c>
      <c r="AT1722" s="134" t="s">
        <v>128</v>
      </c>
      <c r="AU1722" s="134" t="s">
        <v>84</v>
      </c>
      <c r="AY1722" s="13" t="s">
        <v>125</v>
      </c>
      <c r="BE1722" s="135">
        <f>IF(N1722="základní",J1722,0)</f>
        <v>38400</v>
      </c>
      <c r="BF1722" s="135">
        <f>IF(N1722="snížená",J1722,0)</f>
        <v>0</v>
      </c>
      <c r="BG1722" s="135">
        <f>IF(N1722="zákl. přenesená",J1722,0)</f>
        <v>0</v>
      </c>
      <c r="BH1722" s="135">
        <f>IF(N1722="sníž. přenesená",J1722,0)</f>
        <v>0</v>
      </c>
      <c r="BI1722" s="135">
        <f>IF(N1722="nulová",J1722,0)</f>
        <v>0</v>
      </c>
      <c r="BJ1722" s="13" t="s">
        <v>82</v>
      </c>
      <c r="BK1722" s="135">
        <f>ROUND(I1722*H1722,2)</f>
        <v>38400</v>
      </c>
      <c r="BL1722" s="13" t="s">
        <v>133</v>
      </c>
      <c r="BM1722" s="134" t="s">
        <v>3205</v>
      </c>
    </row>
    <row r="1723" spans="2:65" s="1" customFormat="1" ht="28.8">
      <c r="B1723" s="25"/>
      <c r="D1723" s="136" t="s">
        <v>134</v>
      </c>
      <c r="F1723" s="137" t="s">
        <v>3206</v>
      </c>
      <c r="L1723" s="25"/>
      <c r="M1723" s="138"/>
      <c r="T1723" s="49"/>
      <c r="AT1723" s="13" t="s">
        <v>134</v>
      </c>
      <c r="AU1723" s="13" t="s">
        <v>84</v>
      </c>
    </row>
    <row r="1724" spans="2:65" s="1" customFormat="1" ht="16.5" customHeight="1">
      <c r="B1724" s="25"/>
      <c r="C1724" s="124" t="s">
        <v>1794</v>
      </c>
      <c r="D1724" s="124" t="s">
        <v>128</v>
      </c>
      <c r="E1724" s="125" t="s">
        <v>3207</v>
      </c>
      <c r="F1724" s="126" t="s">
        <v>3208</v>
      </c>
      <c r="G1724" s="127" t="s">
        <v>177</v>
      </c>
      <c r="H1724" s="128">
        <v>50</v>
      </c>
      <c r="I1724" s="129">
        <v>943</v>
      </c>
      <c r="J1724" s="129">
        <f>ROUND(I1724*H1724,2)</f>
        <v>47150</v>
      </c>
      <c r="K1724" s="126" t="s">
        <v>132</v>
      </c>
      <c r="L1724" s="25"/>
      <c r="M1724" s="130" t="s">
        <v>1</v>
      </c>
      <c r="N1724" s="131" t="s">
        <v>39</v>
      </c>
      <c r="O1724" s="132">
        <v>0</v>
      </c>
      <c r="P1724" s="132">
        <f>O1724*H1724</f>
        <v>0</v>
      </c>
      <c r="Q1724" s="132">
        <v>0</v>
      </c>
      <c r="R1724" s="132">
        <f>Q1724*H1724</f>
        <v>0</v>
      </c>
      <c r="S1724" s="132">
        <v>0</v>
      </c>
      <c r="T1724" s="133">
        <f>S1724*H1724</f>
        <v>0</v>
      </c>
      <c r="AR1724" s="134" t="s">
        <v>133</v>
      </c>
      <c r="AT1724" s="134" t="s">
        <v>128</v>
      </c>
      <c r="AU1724" s="134" t="s">
        <v>84</v>
      </c>
      <c r="AY1724" s="13" t="s">
        <v>125</v>
      </c>
      <c r="BE1724" s="135">
        <f>IF(N1724="základní",J1724,0)</f>
        <v>47150</v>
      </c>
      <c r="BF1724" s="135">
        <f>IF(N1724="snížená",J1724,0)</f>
        <v>0</v>
      </c>
      <c r="BG1724" s="135">
        <f>IF(N1724="zákl. přenesená",J1724,0)</f>
        <v>0</v>
      </c>
      <c r="BH1724" s="135">
        <f>IF(N1724="sníž. přenesená",J1724,0)</f>
        <v>0</v>
      </c>
      <c r="BI1724" s="135">
        <f>IF(N1724="nulová",J1724,0)</f>
        <v>0</v>
      </c>
      <c r="BJ1724" s="13" t="s">
        <v>82</v>
      </c>
      <c r="BK1724" s="135">
        <f>ROUND(I1724*H1724,2)</f>
        <v>47150</v>
      </c>
      <c r="BL1724" s="13" t="s">
        <v>133</v>
      </c>
      <c r="BM1724" s="134" t="s">
        <v>3209</v>
      </c>
    </row>
    <row r="1725" spans="2:65" s="1" customFormat="1" ht="28.8">
      <c r="B1725" s="25"/>
      <c r="D1725" s="136" t="s">
        <v>134</v>
      </c>
      <c r="F1725" s="137" t="s">
        <v>3210</v>
      </c>
      <c r="L1725" s="25"/>
      <c r="M1725" s="138"/>
      <c r="T1725" s="49"/>
      <c r="AT1725" s="13" t="s">
        <v>134</v>
      </c>
      <c r="AU1725" s="13" t="s">
        <v>84</v>
      </c>
    </row>
    <row r="1726" spans="2:65" s="1" customFormat="1" ht="16.5" customHeight="1">
      <c r="B1726" s="25"/>
      <c r="C1726" s="124" t="s">
        <v>3211</v>
      </c>
      <c r="D1726" s="124" t="s">
        <v>128</v>
      </c>
      <c r="E1726" s="125" t="s">
        <v>3212</v>
      </c>
      <c r="F1726" s="126" t="s">
        <v>3213</v>
      </c>
      <c r="G1726" s="127" t="s">
        <v>146</v>
      </c>
      <c r="H1726" s="128">
        <v>10</v>
      </c>
      <c r="I1726" s="129">
        <v>1920</v>
      </c>
      <c r="J1726" s="129">
        <f>ROUND(I1726*H1726,2)</f>
        <v>19200</v>
      </c>
      <c r="K1726" s="126" t="s">
        <v>132</v>
      </c>
      <c r="L1726" s="25"/>
      <c r="M1726" s="130" t="s">
        <v>1</v>
      </c>
      <c r="N1726" s="131" t="s">
        <v>39</v>
      </c>
      <c r="O1726" s="132">
        <v>0</v>
      </c>
      <c r="P1726" s="132">
        <f>O1726*H1726</f>
        <v>0</v>
      </c>
      <c r="Q1726" s="132">
        <v>0</v>
      </c>
      <c r="R1726" s="132">
        <f>Q1726*H1726</f>
        <v>0</v>
      </c>
      <c r="S1726" s="132">
        <v>0</v>
      </c>
      <c r="T1726" s="133">
        <f>S1726*H1726</f>
        <v>0</v>
      </c>
      <c r="AR1726" s="134" t="s">
        <v>133</v>
      </c>
      <c r="AT1726" s="134" t="s">
        <v>128</v>
      </c>
      <c r="AU1726" s="134" t="s">
        <v>84</v>
      </c>
      <c r="AY1726" s="13" t="s">
        <v>125</v>
      </c>
      <c r="BE1726" s="135">
        <f>IF(N1726="základní",J1726,0)</f>
        <v>19200</v>
      </c>
      <c r="BF1726" s="135">
        <f>IF(N1726="snížená",J1726,0)</f>
        <v>0</v>
      </c>
      <c r="BG1726" s="135">
        <f>IF(N1726="zákl. přenesená",J1726,0)</f>
        <v>0</v>
      </c>
      <c r="BH1726" s="135">
        <f>IF(N1726="sníž. přenesená",J1726,0)</f>
        <v>0</v>
      </c>
      <c r="BI1726" s="135">
        <f>IF(N1726="nulová",J1726,0)</f>
        <v>0</v>
      </c>
      <c r="BJ1726" s="13" t="s">
        <v>82</v>
      </c>
      <c r="BK1726" s="135">
        <f>ROUND(I1726*H1726,2)</f>
        <v>19200</v>
      </c>
      <c r="BL1726" s="13" t="s">
        <v>133</v>
      </c>
      <c r="BM1726" s="134" t="s">
        <v>3214</v>
      </c>
    </row>
    <row r="1727" spans="2:65" s="1" customFormat="1" ht="28.8">
      <c r="B1727" s="25"/>
      <c r="D1727" s="136" t="s">
        <v>134</v>
      </c>
      <c r="F1727" s="137" t="s">
        <v>3215</v>
      </c>
      <c r="L1727" s="25"/>
      <c r="M1727" s="138"/>
      <c r="T1727" s="49"/>
      <c r="AT1727" s="13" t="s">
        <v>134</v>
      </c>
      <c r="AU1727" s="13" t="s">
        <v>84</v>
      </c>
    </row>
    <row r="1728" spans="2:65" s="1" customFormat="1" ht="16.5" customHeight="1">
      <c r="B1728" s="25"/>
      <c r="C1728" s="124" t="s">
        <v>1799</v>
      </c>
      <c r="D1728" s="124" t="s">
        <v>128</v>
      </c>
      <c r="E1728" s="125" t="s">
        <v>3216</v>
      </c>
      <c r="F1728" s="126" t="s">
        <v>3217</v>
      </c>
      <c r="G1728" s="127" t="s">
        <v>177</v>
      </c>
      <c r="H1728" s="128">
        <v>10</v>
      </c>
      <c r="I1728" s="129">
        <v>1920</v>
      </c>
      <c r="J1728" s="129">
        <f>ROUND(I1728*H1728,2)</f>
        <v>19200</v>
      </c>
      <c r="K1728" s="126" t="s">
        <v>132</v>
      </c>
      <c r="L1728" s="25"/>
      <c r="M1728" s="130" t="s">
        <v>1</v>
      </c>
      <c r="N1728" s="131" t="s">
        <v>39</v>
      </c>
      <c r="O1728" s="132">
        <v>0</v>
      </c>
      <c r="P1728" s="132">
        <f>O1728*H1728</f>
        <v>0</v>
      </c>
      <c r="Q1728" s="132">
        <v>0</v>
      </c>
      <c r="R1728" s="132">
        <f>Q1728*H1728</f>
        <v>0</v>
      </c>
      <c r="S1728" s="132">
        <v>0</v>
      </c>
      <c r="T1728" s="133">
        <f>S1728*H1728</f>
        <v>0</v>
      </c>
      <c r="AR1728" s="134" t="s">
        <v>133</v>
      </c>
      <c r="AT1728" s="134" t="s">
        <v>128</v>
      </c>
      <c r="AU1728" s="134" t="s">
        <v>84</v>
      </c>
      <c r="AY1728" s="13" t="s">
        <v>125</v>
      </c>
      <c r="BE1728" s="135">
        <f>IF(N1728="základní",J1728,0)</f>
        <v>19200</v>
      </c>
      <c r="BF1728" s="135">
        <f>IF(N1728="snížená",J1728,0)</f>
        <v>0</v>
      </c>
      <c r="BG1728" s="135">
        <f>IF(N1728="zákl. přenesená",J1728,0)</f>
        <v>0</v>
      </c>
      <c r="BH1728" s="135">
        <f>IF(N1728="sníž. přenesená",J1728,0)</f>
        <v>0</v>
      </c>
      <c r="BI1728" s="135">
        <f>IF(N1728="nulová",J1728,0)</f>
        <v>0</v>
      </c>
      <c r="BJ1728" s="13" t="s">
        <v>82</v>
      </c>
      <c r="BK1728" s="135">
        <f>ROUND(I1728*H1728,2)</f>
        <v>19200</v>
      </c>
      <c r="BL1728" s="13" t="s">
        <v>133</v>
      </c>
      <c r="BM1728" s="134" t="s">
        <v>3218</v>
      </c>
    </row>
    <row r="1729" spans="2:65" s="1" customFormat="1" ht="28.8">
      <c r="B1729" s="25"/>
      <c r="D1729" s="136" t="s">
        <v>134</v>
      </c>
      <c r="F1729" s="137" t="s">
        <v>3219</v>
      </c>
      <c r="L1729" s="25"/>
      <c r="M1729" s="138"/>
      <c r="T1729" s="49"/>
      <c r="AT1729" s="13" t="s">
        <v>134</v>
      </c>
      <c r="AU1729" s="13" t="s">
        <v>84</v>
      </c>
    </row>
    <row r="1730" spans="2:65" s="1" customFormat="1" ht="16.5" customHeight="1">
      <c r="B1730" s="25"/>
      <c r="C1730" s="124" t="s">
        <v>3220</v>
      </c>
      <c r="D1730" s="124" t="s">
        <v>128</v>
      </c>
      <c r="E1730" s="125" t="s">
        <v>3221</v>
      </c>
      <c r="F1730" s="126" t="s">
        <v>3222</v>
      </c>
      <c r="G1730" s="127" t="s">
        <v>177</v>
      </c>
      <c r="H1730" s="128">
        <v>10</v>
      </c>
      <c r="I1730" s="129">
        <v>2170</v>
      </c>
      <c r="J1730" s="129">
        <f>ROUND(I1730*H1730,2)</f>
        <v>21700</v>
      </c>
      <c r="K1730" s="126" t="s">
        <v>132</v>
      </c>
      <c r="L1730" s="25"/>
      <c r="M1730" s="130" t="s">
        <v>1</v>
      </c>
      <c r="N1730" s="131" t="s">
        <v>39</v>
      </c>
      <c r="O1730" s="132">
        <v>0</v>
      </c>
      <c r="P1730" s="132">
        <f>O1730*H1730</f>
        <v>0</v>
      </c>
      <c r="Q1730" s="132">
        <v>0</v>
      </c>
      <c r="R1730" s="132">
        <f>Q1730*H1730</f>
        <v>0</v>
      </c>
      <c r="S1730" s="132">
        <v>0</v>
      </c>
      <c r="T1730" s="133">
        <f>S1730*H1730</f>
        <v>0</v>
      </c>
      <c r="AR1730" s="134" t="s">
        <v>133</v>
      </c>
      <c r="AT1730" s="134" t="s">
        <v>128</v>
      </c>
      <c r="AU1730" s="134" t="s">
        <v>84</v>
      </c>
      <c r="AY1730" s="13" t="s">
        <v>125</v>
      </c>
      <c r="BE1730" s="135">
        <f>IF(N1730="základní",J1730,0)</f>
        <v>21700</v>
      </c>
      <c r="BF1730" s="135">
        <f>IF(N1730="snížená",J1730,0)</f>
        <v>0</v>
      </c>
      <c r="BG1730" s="135">
        <f>IF(N1730="zákl. přenesená",J1730,0)</f>
        <v>0</v>
      </c>
      <c r="BH1730" s="135">
        <f>IF(N1730="sníž. přenesená",J1730,0)</f>
        <v>0</v>
      </c>
      <c r="BI1730" s="135">
        <f>IF(N1730="nulová",J1730,0)</f>
        <v>0</v>
      </c>
      <c r="BJ1730" s="13" t="s">
        <v>82</v>
      </c>
      <c r="BK1730" s="135">
        <f>ROUND(I1730*H1730,2)</f>
        <v>21700</v>
      </c>
      <c r="BL1730" s="13" t="s">
        <v>133</v>
      </c>
      <c r="BM1730" s="134" t="s">
        <v>3223</v>
      </c>
    </row>
    <row r="1731" spans="2:65" s="1" customFormat="1" ht="28.8">
      <c r="B1731" s="25"/>
      <c r="D1731" s="136" t="s">
        <v>134</v>
      </c>
      <c r="F1731" s="137" t="s">
        <v>3224</v>
      </c>
      <c r="L1731" s="25"/>
      <c r="M1731" s="138"/>
      <c r="T1731" s="49"/>
      <c r="AT1731" s="13" t="s">
        <v>134</v>
      </c>
      <c r="AU1731" s="13" t="s">
        <v>84</v>
      </c>
    </row>
    <row r="1732" spans="2:65" s="1" customFormat="1" ht="16.5" customHeight="1">
      <c r="B1732" s="25"/>
      <c r="C1732" s="124" t="s">
        <v>1808</v>
      </c>
      <c r="D1732" s="124" t="s">
        <v>128</v>
      </c>
      <c r="E1732" s="125" t="s">
        <v>3225</v>
      </c>
      <c r="F1732" s="126" t="s">
        <v>3226</v>
      </c>
      <c r="G1732" s="127" t="s">
        <v>431</v>
      </c>
      <c r="H1732" s="128">
        <v>10</v>
      </c>
      <c r="I1732" s="129">
        <v>782</v>
      </c>
      <c r="J1732" s="129">
        <f>ROUND(I1732*H1732,2)</f>
        <v>7820</v>
      </c>
      <c r="K1732" s="126" t="s">
        <v>132</v>
      </c>
      <c r="L1732" s="25"/>
      <c r="M1732" s="130" t="s">
        <v>1</v>
      </c>
      <c r="N1732" s="131" t="s">
        <v>39</v>
      </c>
      <c r="O1732" s="132">
        <v>0</v>
      </c>
      <c r="P1732" s="132">
        <f>O1732*H1732</f>
        <v>0</v>
      </c>
      <c r="Q1732" s="132">
        <v>0</v>
      </c>
      <c r="R1732" s="132">
        <f>Q1732*H1732</f>
        <v>0</v>
      </c>
      <c r="S1732" s="132">
        <v>0</v>
      </c>
      <c r="T1732" s="133">
        <f>S1732*H1732</f>
        <v>0</v>
      </c>
      <c r="AR1732" s="134" t="s">
        <v>133</v>
      </c>
      <c r="AT1732" s="134" t="s">
        <v>128</v>
      </c>
      <c r="AU1732" s="134" t="s">
        <v>84</v>
      </c>
      <c r="AY1732" s="13" t="s">
        <v>125</v>
      </c>
      <c r="BE1732" s="135">
        <f>IF(N1732="základní",J1732,0)</f>
        <v>7820</v>
      </c>
      <c r="BF1732" s="135">
        <f>IF(N1732="snížená",J1732,0)</f>
        <v>0</v>
      </c>
      <c r="BG1732" s="135">
        <f>IF(N1732="zákl. přenesená",J1732,0)</f>
        <v>0</v>
      </c>
      <c r="BH1732" s="135">
        <f>IF(N1732="sníž. přenesená",J1732,0)</f>
        <v>0</v>
      </c>
      <c r="BI1732" s="135">
        <f>IF(N1732="nulová",J1732,0)</f>
        <v>0</v>
      </c>
      <c r="BJ1732" s="13" t="s">
        <v>82</v>
      </c>
      <c r="BK1732" s="135">
        <f>ROUND(I1732*H1732,2)</f>
        <v>7820</v>
      </c>
      <c r="BL1732" s="13" t="s">
        <v>133</v>
      </c>
      <c r="BM1732" s="134" t="s">
        <v>3227</v>
      </c>
    </row>
    <row r="1733" spans="2:65" s="1" customFormat="1" ht="28.8">
      <c r="B1733" s="25"/>
      <c r="D1733" s="136" t="s">
        <v>134</v>
      </c>
      <c r="F1733" s="137" t="s">
        <v>3228</v>
      </c>
      <c r="L1733" s="25"/>
      <c r="M1733" s="138"/>
      <c r="T1733" s="49"/>
      <c r="AT1733" s="13" t="s">
        <v>134</v>
      </c>
      <c r="AU1733" s="13" t="s">
        <v>84</v>
      </c>
    </row>
    <row r="1734" spans="2:65" s="1" customFormat="1" ht="16.5" customHeight="1">
      <c r="B1734" s="25"/>
      <c r="C1734" s="124" t="s">
        <v>3229</v>
      </c>
      <c r="D1734" s="124" t="s">
        <v>128</v>
      </c>
      <c r="E1734" s="125" t="s">
        <v>3230</v>
      </c>
      <c r="F1734" s="126" t="s">
        <v>3231</v>
      </c>
      <c r="G1734" s="127" t="s">
        <v>431</v>
      </c>
      <c r="H1734" s="128">
        <v>20</v>
      </c>
      <c r="I1734" s="129">
        <v>1380</v>
      </c>
      <c r="J1734" s="129">
        <f>ROUND(I1734*H1734,2)</f>
        <v>27600</v>
      </c>
      <c r="K1734" s="126" t="s">
        <v>132</v>
      </c>
      <c r="L1734" s="25"/>
      <c r="M1734" s="130" t="s">
        <v>1</v>
      </c>
      <c r="N1734" s="131" t="s">
        <v>39</v>
      </c>
      <c r="O1734" s="132">
        <v>0</v>
      </c>
      <c r="P1734" s="132">
        <f>O1734*H1734</f>
        <v>0</v>
      </c>
      <c r="Q1734" s="132">
        <v>0</v>
      </c>
      <c r="R1734" s="132">
        <f>Q1734*H1734</f>
        <v>0</v>
      </c>
      <c r="S1734" s="132">
        <v>0</v>
      </c>
      <c r="T1734" s="133">
        <f>S1734*H1734</f>
        <v>0</v>
      </c>
      <c r="AR1734" s="134" t="s">
        <v>133</v>
      </c>
      <c r="AT1734" s="134" t="s">
        <v>128</v>
      </c>
      <c r="AU1734" s="134" t="s">
        <v>84</v>
      </c>
      <c r="AY1734" s="13" t="s">
        <v>125</v>
      </c>
      <c r="BE1734" s="135">
        <f>IF(N1734="základní",J1734,0)</f>
        <v>27600</v>
      </c>
      <c r="BF1734" s="135">
        <f>IF(N1734="snížená",J1734,0)</f>
        <v>0</v>
      </c>
      <c r="BG1734" s="135">
        <f>IF(N1734="zákl. přenesená",J1734,0)</f>
        <v>0</v>
      </c>
      <c r="BH1734" s="135">
        <f>IF(N1734="sníž. přenesená",J1734,0)</f>
        <v>0</v>
      </c>
      <c r="BI1734" s="135">
        <f>IF(N1734="nulová",J1734,0)</f>
        <v>0</v>
      </c>
      <c r="BJ1734" s="13" t="s">
        <v>82</v>
      </c>
      <c r="BK1734" s="135">
        <f>ROUND(I1734*H1734,2)</f>
        <v>27600</v>
      </c>
      <c r="BL1734" s="13" t="s">
        <v>133</v>
      </c>
      <c r="BM1734" s="134" t="s">
        <v>3232</v>
      </c>
    </row>
    <row r="1735" spans="2:65" s="1" customFormat="1" ht="28.8">
      <c r="B1735" s="25"/>
      <c r="D1735" s="136" t="s">
        <v>134</v>
      </c>
      <c r="F1735" s="137" t="s">
        <v>3233</v>
      </c>
      <c r="L1735" s="25"/>
      <c r="M1735" s="138"/>
      <c r="T1735" s="49"/>
      <c r="AT1735" s="13" t="s">
        <v>134</v>
      </c>
      <c r="AU1735" s="13" t="s">
        <v>84</v>
      </c>
    </row>
    <row r="1736" spans="2:65" s="1" customFormat="1" ht="16.5" customHeight="1">
      <c r="B1736" s="25"/>
      <c r="C1736" s="124" t="s">
        <v>1813</v>
      </c>
      <c r="D1736" s="124" t="s">
        <v>128</v>
      </c>
      <c r="E1736" s="125" t="s">
        <v>3234</v>
      </c>
      <c r="F1736" s="126" t="s">
        <v>3235</v>
      </c>
      <c r="G1736" s="127" t="s">
        <v>177</v>
      </c>
      <c r="H1736" s="128">
        <v>300</v>
      </c>
      <c r="I1736" s="129">
        <v>345</v>
      </c>
      <c r="J1736" s="129">
        <f>ROUND(I1736*H1736,2)</f>
        <v>103500</v>
      </c>
      <c r="K1736" s="126" t="s">
        <v>132</v>
      </c>
      <c r="L1736" s="25"/>
      <c r="M1736" s="130" t="s">
        <v>1</v>
      </c>
      <c r="N1736" s="131" t="s">
        <v>39</v>
      </c>
      <c r="O1736" s="132">
        <v>0</v>
      </c>
      <c r="P1736" s="132">
        <f>O1736*H1736</f>
        <v>0</v>
      </c>
      <c r="Q1736" s="132">
        <v>0</v>
      </c>
      <c r="R1736" s="132">
        <f>Q1736*H1736</f>
        <v>0</v>
      </c>
      <c r="S1736" s="132">
        <v>0</v>
      </c>
      <c r="T1736" s="133">
        <f>S1736*H1736</f>
        <v>0</v>
      </c>
      <c r="AR1736" s="134" t="s">
        <v>133</v>
      </c>
      <c r="AT1736" s="134" t="s">
        <v>128</v>
      </c>
      <c r="AU1736" s="134" t="s">
        <v>84</v>
      </c>
      <c r="AY1736" s="13" t="s">
        <v>125</v>
      </c>
      <c r="BE1736" s="135">
        <f>IF(N1736="základní",J1736,0)</f>
        <v>103500</v>
      </c>
      <c r="BF1736" s="135">
        <f>IF(N1736="snížená",J1736,0)</f>
        <v>0</v>
      </c>
      <c r="BG1736" s="135">
        <f>IF(N1736="zákl. přenesená",J1736,0)</f>
        <v>0</v>
      </c>
      <c r="BH1736" s="135">
        <f>IF(N1736="sníž. přenesená",J1736,0)</f>
        <v>0</v>
      </c>
      <c r="BI1736" s="135">
        <f>IF(N1736="nulová",J1736,0)</f>
        <v>0</v>
      </c>
      <c r="BJ1736" s="13" t="s">
        <v>82</v>
      </c>
      <c r="BK1736" s="135">
        <f>ROUND(I1736*H1736,2)</f>
        <v>103500</v>
      </c>
      <c r="BL1736" s="13" t="s">
        <v>133</v>
      </c>
      <c r="BM1736" s="134" t="s">
        <v>3236</v>
      </c>
    </row>
    <row r="1737" spans="2:65" s="1" customFormat="1" ht="28.8">
      <c r="B1737" s="25"/>
      <c r="D1737" s="136" t="s">
        <v>134</v>
      </c>
      <c r="F1737" s="137" t="s">
        <v>3237</v>
      </c>
      <c r="L1737" s="25"/>
      <c r="M1737" s="138"/>
      <c r="T1737" s="49"/>
      <c r="AT1737" s="13" t="s">
        <v>134</v>
      </c>
      <c r="AU1737" s="13" t="s">
        <v>84</v>
      </c>
    </row>
    <row r="1738" spans="2:65" s="1" customFormat="1" ht="16.5" customHeight="1">
      <c r="B1738" s="25"/>
      <c r="C1738" s="124" t="s">
        <v>3238</v>
      </c>
      <c r="D1738" s="124" t="s">
        <v>128</v>
      </c>
      <c r="E1738" s="125" t="s">
        <v>3239</v>
      </c>
      <c r="F1738" s="126" t="s">
        <v>3240</v>
      </c>
      <c r="G1738" s="127" t="s">
        <v>177</v>
      </c>
      <c r="H1738" s="128">
        <v>300</v>
      </c>
      <c r="I1738" s="129">
        <v>308</v>
      </c>
      <c r="J1738" s="129">
        <f>ROUND(I1738*H1738,2)</f>
        <v>92400</v>
      </c>
      <c r="K1738" s="126" t="s">
        <v>132</v>
      </c>
      <c r="L1738" s="25"/>
      <c r="M1738" s="130" t="s">
        <v>1</v>
      </c>
      <c r="N1738" s="131" t="s">
        <v>39</v>
      </c>
      <c r="O1738" s="132">
        <v>0</v>
      </c>
      <c r="P1738" s="132">
        <f>O1738*H1738</f>
        <v>0</v>
      </c>
      <c r="Q1738" s="132">
        <v>0</v>
      </c>
      <c r="R1738" s="132">
        <f>Q1738*H1738</f>
        <v>0</v>
      </c>
      <c r="S1738" s="132">
        <v>0</v>
      </c>
      <c r="T1738" s="133">
        <f>S1738*H1738</f>
        <v>0</v>
      </c>
      <c r="AR1738" s="134" t="s">
        <v>133</v>
      </c>
      <c r="AT1738" s="134" t="s">
        <v>128</v>
      </c>
      <c r="AU1738" s="134" t="s">
        <v>84</v>
      </c>
      <c r="AY1738" s="13" t="s">
        <v>125</v>
      </c>
      <c r="BE1738" s="135">
        <f>IF(N1738="základní",J1738,0)</f>
        <v>92400</v>
      </c>
      <c r="BF1738" s="135">
        <f>IF(N1738="snížená",J1738,0)</f>
        <v>0</v>
      </c>
      <c r="BG1738" s="135">
        <f>IF(N1738="zákl. přenesená",J1738,0)</f>
        <v>0</v>
      </c>
      <c r="BH1738" s="135">
        <f>IF(N1738="sníž. přenesená",J1738,0)</f>
        <v>0</v>
      </c>
      <c r="BI1738" s="135">
        <f>IF(N1738="nulová",J1738,0)</f>
        <v>0</v>
      </c>
      <c r="BJ1738" s="13" t="s">
        <v>82</v>
      </c>
      <c r="BK1738" s="135">
        <f>ROUND(I1738*H1738,2)</f>
        <v>92400</v>
      </c>
      <c r="BL1738" s="13" t="s">
        <v>133</v>
      </c>
      <c r="BM1738" s="134" t="s">
        <v>3241</v>
      </c>
    </row>
    <row r="1739" spans="2:65" s="1" customFormat="1" ht="28.8">
      <c r="B1739" s="25"/>
      <c r="D1739" s="136" t="s">
        <v>134</v>
      </c>
      <c r="F1739" s="137" t="s">
        <v>3242</v>
      </c>
      <c r="L1739" s="25"/>
      <c r="M1739" s="138"/>
      <c r="T1739" s="49"/>
      <c r="AT1739" s="13" t="s">
        <v>134</v>
      </c>
      <c r="AU1739" s="13" t="s">
        <v>84</v>
      </c>
    </row>
    <row r="1740" spans="2:65" s="1" customFormat="1" ht="16.5" customHeight="1">
      <c r="B1740" s="25"/>
      <c r="C1740" s="124" t="s">
        <v>1818</v>
      </c>
      <c r="D1740" s="124" t="s">
        <v>128</v>
      </c>
      <c r="E1740" s="125" t="s">
        <v>3243</v>
      </c>
      <c r="F1740" s="126" t="s">
        <v>3244</v>
      </c>
      <c r="G1740" s="127" t="s">
        <v>431</v>
      </c>
      <c r="H1740" s="128">
        <v>200</v>
      </c>
      <c r="I1740" s="129">
        <v>384</v>
      </c>
      <c r="J1740" s="129">
        <f>ROUND(I1740*H1740,2)</f>
        <v>76800</v>
      </c>
      <c r="K1740" s="126" t="s">
        <v>132</v>
      </c>
      <c r="L1740" s="25"/>
      <c r="M1740" s="130" t="s">
        <v>1</v>
      </c>
      <c r="N1740" s="131" t="s">
        <v>39</v>
      </c>
      <c r="O1740" s="132">
        <v>0</v>
      </c>
      <c r="P1740" s="132">
        <f>O1740*H1740</f>
        <v>0</v>
      </c>
      <c r="Q1740" s="132">
        <v>0</v>
      </c>
      <c r="R1740" s="132">
        <f>Q1740*H1740</f>
        <v>0</v>
      </c>
      <c r="S1740" s="132">
        <v>0</v>
      </c>
      <c r="T1740" s="133">
        <f>S1740*H1740</f>
        <v>0</v>
      </c>
      <c r="AR1740" s="134" t="s">
        <v>133</v>
      </c>
      <c r="AT1740" s="134" t="s">
        <v>128</v>
      </c>
      <c r="AU1740" s="134" t="s">
        <v>84</v>
      </c>
      <c r="AY1740" s="13" t="s">
        <v>125</v>
      </c>
      <c r="BE1740" s="135">
        <f>IF(N1740="základní",J1740,0)</f>
        <v>76800</v>
      </c>
      <c r="BF1740" s="135">
        <f>IF(N1740="snížená",J1740,0)</f>
        <v>0</v>
      </c>
      <c r="BG1740" s="135">
        <f>IF(N1740="zákl. přenesená",J1740,0)</f>
        <v>0</v>
      </c>
      <c r="BH1740" s="135">
        <f>IF(N1740="sníž. přenesená",J1740,0)</f>
        <v>0</v>
      </c>
      <c r="BI1740" s="135">
        <f>IF(N1740="nulová",J1740,0)</f>
        <v>0</v>
      </c>
      <c r="BJ1740" s="13" t="s">
        <v>82</v>
      </c>
      <c r="BK1740" s="135">
        <f>ROUND(I1740*H1740,2)</f>
        <v>76800</v>
      </c>
      <c r="BL1740" s="13" t="s">
        <v>133</v>
      </c>
      <c r="BM1740" s="134" t="s">
        <v>3245</v>
      </c>
    </row>
    <row r="1741" spans="2:65" s="1" customFormat="1" ht="28.8">
      <c r="B1741" s="25"/>
      <c r="D1741" s="136" t="s">
        <v>134</v>
      </c>
      <c r="F1741" s="137" t="s">
        <v>3246</v>
      </c>
      <c r="L1741" s="25"/>
      <c r="M1741" s="138"/>
      <c r="T1741" s="49"/>
      <c r="AT1741" s="13" t="s">
        <v>134</v>
      </c>
      <c r="AU1741" s="13" t="s">
        <v>84</v>
      </c>
    </row>
    <row r="1742" spans="2:65" s="1" customFormat="1" ht="16.5" customHeight="1">
      <c r="B1742" s="25"/>
      <c r="C1742" s="124" t="s">
        <v>3247</v>
      </c>
      <c r="D1742" s="124" t="s">
        <v>128</v>
      </c>
      <c r="E1742" s="125" t="s">
        <v>3248</v>
      </c>
      <c r="F1742" s="126" t="s">
        <v>3249</v>
      </c>
      <c r="G1742" s="127" t="s">
        <v>431</v>
      </c>
      <c r="H1742" s="128">
        <v>10</v>
      </c>
      <c r="I1742" s="129">
        <v>5920</v>
      </c>
      <c r="J1742" s="129">
        <f>ROUND(I1742*H1742,2)</f>
        <v>59200</v>
      </c>
      <c r="K1742" s="126" t="s">
        <v>132</v>
      </c>
      <c r="L1742" s="25"/>
      <c r="M1742" s="130" t="s">
        <v>1</v>
      </c>
      <c r="N1742" s="131" t="s">
        <v>39</v>
      </c>
      <c r="O1742" s="132">
        <v>0</v>
      </c>
      <c r="P1742" s="132">
        <f>O1742*H1742</f>
        <v>0</v>
      </c>
      <c r="Q1742" s="132">
        <v>0</v>
      </c>
      <c r="R1742" s="132">
        <f>Q1742*H1742</f>
        <v>0</v>
      </c>
      <c r="S1742" s="132">
        <v>0</v>
      </c>
      <c r="T1742" s="133">
        <f>S1742*H1742</f>
        <v>0</v>
      </c>
      <c r="AR1742" s="134" t="s">
        <v>133</v>
      </c>
      <c r="AT1742" s="134" t="s">
        <v>128</v>
      </c>
      <c r="AU1742" s="134" t="s">
        <v>84</v>
      </c>
      <c r="AY1742" s="13" t="s">
        <v>125</v>
      </c>
      <c r="BE1742" s="135">
        <f>IF(N1742="základní",J1742,0)</f>
        <v>59200</v>
      </c>
      <c r="BF1742" s="135">
        <f>IF(N1742="snížená",J1742,0)</f>
        <v>0</v>
      </c>
      <c r="BG1742" s="135">
        <f>IF(N1742="zákl. přenesená",J1742,0)</f>
        <v>0</v>
      </c>
      <c r="BH1742" s="135">
        <f>IF(N1742="sníž. přenesená",J1742,0)</f>
        <v>0</v>
      </c>
      <c r="BI1742" s="135">
        <f>IF(N1742="nulová",J1742,0)</f>
        <v>0</v>
      </c>
      <c r="BJ1742" s="13" t="s">
        <v>82</v>
      </c>
      <c r="BK1742" s="135">
        <f>ROUND(I1742*H1742,2)</f>
        <v>59200</v>
      </c>
      <c r="BL1742" s="13" t="s">
        <v>133</v>
      </c>
      <c r="BM1742" s="134" t="s">
        <v>3250</v>
      </c>
    </row>
    <row r="1743" spans="2:65" s="1" customFormat="1" ht="28.8">
      <c r="B1743" s="25"/>
      <c r="D1743" s="136" t="s">
        <v>134</v>
      </c>
      <c r="F1743" s="137" t="s">
        <v>3251</v>
      </c>
      <c r="L1743" s="25"/>
      <c r="M1743" s="138"/>
      <c r="T1743" s="49"/>
      <c r="AT1743" s="13" t="s">
        <v>134</v>
      </c>
      <c r="AU1743" s="13" t="s">
        <v>84</v>
      </c>
    </row>
    <row r="1744" spans="2:65" s="1" customFormat="1" ht="16.5" customHeight="1">
      <c r="B1744" s="25"/>
      <c r="C1744" s="124" t="s">
        <v>1910</v>
      </c>
      <c r="D1744" s="124" t="s">
        <v>128</v>
      </c>
      <c r="E1744" s="125" t="s">
        <v>3252</v>
      </c>
      <c r="F1744" s="126" t="s">
        <v>3253</v>
      </c>
      <c r="G1744" s="127" t="s">
        <v>431</v>
      </c>
      <c r="H1744" s="128">
        <v>50</v>
      </c>
      <c r="I1744" s="129">
        <v>445</v>
      </c>
      <c r="J1744" s="129">
        <f>ROUND(I1744*H1744,2)</f>
        <v>22250</v>
      </c>
      <c r="K1744" s="126" t="s">
        <v>132</v>
      </c>
      <c r="L1744" s="25"/>
      <c r="M1744" s="130" t="s">
        <v>1</v>
      </c>
      <c r="N1744" s="131" t="s">
        <v>39</v>
      </c>
      <c r="O1744" s="132">
        <v>0</v>
      </c>
      <c r="P1744" s="132">
        <f>O1744*H1744</f>
        <v>0</v>
      </c>
      <c r="Q1744" s="132">
        <v>0</v>
      </c>
      <c r="R1744" s="132">
        <f>Q1744*H1744</f>
        <v>0</v>
      </c>
      <c r="S1744" s="132">
        <v>0</v>
      </c>
      <c r="T1744" s="133">
        <f>S1744*H1744</f>
        <v>0</v>
      </c>
      <c r="AR1744" s="134" t="s">
        <v>133</v>
      </c>
      <c r="AT1744" s="134" t="s">
        <v>128</v>
      </c>
      <c r="AU1744" s="134" t="s">
        <v>84</v>
      </c>
      <c r="AY1744" s="13" t="s">
        <v>125</v>
      </c>
      <c r="BE1744" s="135">
        <f>IF(N1744="základní",J1744,0)</f>
        <v>22250</v>
      </c>
      <c r="BF1744" s="135">
        <f>IF(N1744="snížená",J1744,0)</f>
        <v>0</v>
      </c>
      <c r="BG1744" s="135">
        <f>IF(N1744="zákl. přenesená",J1744,0)</f>
        <v>0</v>
      </c>
      <c r="BH1744" s="135">
        <f>IF(N1744="sníž. přenesená",J1744,0)</f>
        <v>0</v>
      </c>
      <c r="BI1744" s="135">
        <f>IF(N1744="nulová",J1744,0)</f>
        <v>0</v>
      </c>
      <c r="BJ1744" s="13" t="s">
        <v>82</v>
      </c>
      <c r="BK1744" s="135">
        <f>ROUND(I1744*H1744,2)</f>
        <v>22250</v>
      </c>
      <c r="BL1744" s="13" t="s">
        <v>133</v>
      </c>
      <c r="BM1744" s="134" t="s">
        <v>3254</v>
      </c>
    </row>
    <row r="1745" spans="2:65" s="1" customFormat="1" ht="28.8">
      <c r="B1745" s="25"/>
      <c r="D1745" s="136" t="s">
        <v>134</v>
      </c>
      <c r="F1745" s="137" t="s">
        <v>3255</v>
      </c>
      <c r="L1745" s="25"/>
      <c r="M1745" s="138"/>
      <c r="T1745" s="49"/>
      <c r="AT1745" s="13" t="s">
        <v>134</v>
      </c>
      <c r="AU1745" s="13" t="s">
        <v>84</v>
      </c>
    </row>
    <row r="1746" spans="2:65" s="1" customFormat="1" ht="16.5" customHeight="1">
      <c r="B1746" s="25"/>
      <c r="C1746" s="124" t="s">
        <v>3256</v>
      </c>
      <c r="D1746" s="124" t="s">
        <v>128</v>
      </c>
      <c r="E1746" s="125" t="s">
        <v>3257</v>
      </c>
      <c r="F1746" s="126" t="s">
        <v>3258</v>
      </c>
      <c r="G1746" s="127" t="s">
        <v>431</v>
      </c>
      <c r="H1746" s="128">
        <v>50</v>
      </c>
      <c r="I1746" s="129">
        <v>864</v>
      </c>
      <c r="J1746" s="129">
        <f>ROUND(I1746*H1746,2)</f>
        <v>43200</v>
      </c>
      <c r="K1746" s="126" t="s">
        <v>132</v>
      </c>
      <c r="L1746" s="25"/>
      <c r="M1746" s="130" t="s">
        <v>1</v>
      </c>
      <c r="N1746" s="131" t="s">
        <v>39</v>
      </c>
      <c r="O1746" s="132">
        <v>0</v>
      </c>
      <c r="P1746" s="132">
        <f>O1746*H1746</f>
        <v>0</v>
      </c>
      <c r="Q1746" s="132">
        <v>0</v>
      </c>
      <c r="R1746" s="132">
        <f>Q1746*H1746</f>
        <v>0</v>
      </c>
      <c r="S1746" s="132">
        <v>0</v>
      </c>
      <c r="T1746" s="133">
        <f>S1746*H1746</f>
        <v>0</v>
      </c>
      <c r="AR1746" s="134" t="s">
        <v>133</v>
      </c>
      <c r="AT1746" s="134" t="s">
        <v>128</v>
      </c>
      <c r="AU1746" s="134" t="s">
        <v>84</v>
      </c>
      <c r="AY1746" s="13" t="s">
        <v>125</v>
      </c>
      <c r="BE1746" s="135">
        <f>IF(N1746="základní",J1746,0)</f>
        <v>43200</v>
      </c>
      <c r="BF1746" s="135">
        <f>IF(N1746="snížená",J1746,0)</f>
        <v>0</v>
      </c>
      <c r="BG1746" s="135">
        <f>IF(N1746="zákl. přenesená",J1746,0)</f>
        <v>0</v>
      </c>
      <c r="BH1746" s="135">
        <f>IF(N1746="sníž. přenesená",J1746,0)</f>
        <v>0</v>
      </c>
      <c r="BI1746" s="135">
        <f>IF(N1746="nulová",J1746,0)</f>
        <v>0</v>
      </c>
      <c r="BJ1746" s="13" t="s">
        <v>82</v>
      </c>
      <c r="BK1746" s="135">
        <f>ROUND(I1746*H1746,2)</f>
        <v>43200</v>
      </c>
      <c r="BL1746" s="13" t="s">
        <v>133</v>
      </c>
      <c r="BM1746" s="134" t="s">
        <v>3259</v>
      </c>
    </row>
    <row r="1747" spans="2:65" s="1" customFormat="1" ht="28.8">
      <c r="B1747" s="25"/>
      <c r="D1747" s="136" t="s">
        <v>134</v>
      </c>
      <c r="F1747" s="137" t="s">
        <v>3260</v>
      </c>
      <c r="L1747" s="25"/>
      <c r="M1747" s="138"/>
      <c r="T1747" s="49"/>
      <c r="AT1747" s="13" t="s">
        <v>134</v>
      </c>
      <c r="AU1747" s="13" t="s">
        <v>84</v>
      </c>
    </row>
    <row r="1748" spans="2:65" s="1" customFormat="1" ht="16.5" customHeight="1">
      <c r="B1748" s="25"/>
      <c r="C1748" s="124" t="s">
        <v>1915</v>
      </c>
      <c r="D1748" s="124" t="s">
        <v>128</v>
      </c>
      <c r="E1748" s="125" t="s">
        <v>3261</v>
      </c>
      <c r="F1748" s="126" t="s">
        <v>3262</v>
      </c>
      <c r="G1748" s="127" t="s">
        <v>431</v>
      </c>
      <c r="H1748" s="128">
        <v>50</v>
      </c>
      <c r="I1748" s="129">
        <v>996</v>
      </c>
      <c r="J1748" s="129">
        <f>ROUND(I1748*H1748,2)</f>
        <v>49800</v>
      </c>
      <c r="K1748" s="126" t="s">
        <v>132</v>
      </c>
      <c r="L1748" s="25"/>
      <c r="M1748" s="130" t="s">
        <v>1</v>
      </c>
      <c r="N1748" s="131" t="s">
        <v>39</v>
      </c>
      <c r="O1748" s="132">
        <v>0</v>
      </c>
      <c r="P1748" s="132">
        <f>O1748*H1748</f>
        <v>0</v>
      </c>
      <c r="Q1748" s="132">
        <v>0</v>
      </c>
      <c r="R1748" s="132">
        <f>Q1748*H1748</f>
        <v>0</v>
      </c>
      <c r="S1748" s="132">
        <v>0</v>
      </c>
      <c r="T1748" s="133">
        <f>S1748*H1748</f>
        <v>0</v>
      </c>
      <c r="AR1748" s="134" t="s">
        <v>133</v>
      </c>
      <c r="AT1748" s="134" t="s">
        <v>128</v>
      </c>
      <c r="AU1748" s="134" t="s">
        <v>84</v>
      </c>
      <c r="AY1748" s="13" t="s">
        <v>125</v>
      </c>
      <c r="BE1748" s="135">
        <f>IF(N1748="základní",J1748,0)</f>
        <v>49800</v>
      </c>
      <c r="BF1748" s="135">
        <f>IF(N1748="snížená",J1748,0)</f>
        <v>0</v>
      </c>
      <c r="BG1748" s="135">
        <f>IF(N1748="zákl. přenesená",J1748,0)</f>
        <v>0</v>
      </c>
      <c r="BH1748" s="135">
        <f>IF(N1748="sníž. přenesená",J1748,0)</f>
        <v>0</v>
      </c>
      <c r="BI1748" s="135">
        <f>IF(N1748="nulová",J1748,0)</f>
        <v>0</v>
      </c>
      <c r="BJ1748" s="13" t="s">
        <v>82</v>
      </c>
      <c r="BK1748" s="135">
        <f>ROUND(I1748*H1748,2)</f>
        <v>49800</v>
      </c>
      <c r="BL1748" s="13" t="s">
        <v>133</v>
      </c>
      <c r="BM1748" s="134" t="s">
        <v>3263</v>
      </c>
    </row>
    <row r="1749" spans="2:65" s="1" customFormat="1" ht="38.4">
      <c r="B1749" s="25"/>
      <c r="D1749" s="136" t="s">
        <v>134</v>
      </c>
      <c r="F1749" s="137" t="s">
        <v>3264</v>
      </c>
      <c r="L1749" s="25"/>
      <c r="M1749" s="138"/>
      <c r="T1749" s="49"/>
      <c r="AT1749" s="13" t="s">
        <v>134</v>
      </c>
      <c r="AU1749" s="13" t="s">
        <v>84</v>
      </c>
    </row>
    <row r="1750" spans="2:65" s="1" customFormat="1" ht="16.5" customHeight="1">
      <c r="B1750" s="25"/>
      <c r="C1750" s="124" t="s">
        <v>3265</v>
      </c>
      <c r="D1750" s="124" t="s">
        <v>128</v>
      </c>
      <c r="E1750" s="125" t="s">
        <v>3266</v>
      </c>
      <c r="F1750" s="126" t="s">
        <v>3267</v>
      </c>
      <c r="G1750" s="127" t="s">
        <v>431</v>
      </c>
      <c r="H1750" s="128">
        <v>50</v>
      </c>
      <c r="I1750" s="129">
        <v>677</v>
      </c>
      <c r="J1750" s="129">
        <f>ROUND(I1750*H1750,2)</f>
        <v>33850</v>
      </c>
      <c r="K1750" s="126" t="s">
        <v>132</v>
      </c>
      <c r="L1750" s="25"/>
      <c r="M1750" s="130" t="s">
        <v>1</v>
      </c>
      <c r="N1750" s="131" t="s">
        <v>39</v>
      </c>
      <c r="O1750" s="132">
        <v>0</v>
      </c>
      <c r="P1750" s="132">
        <f>O1750*H1750</f>
        <v>0</v>
      </c>
      <c r="Q1750" s="132">
        <v>0</v>
      </c>
      <c r="R1750" s="132">
        <f>Q1750*H1750</f>
        <v>0</v>
      </c>
      <c r="S1750" s="132">
        <v>0</v>
      </c>
      <c r="T1750" s="133">
        <f>S1750*H1750</f>
        <v>0</v>
      </c>
      <c r="AR1750" s="134" t="s">
        <v>133</v>
      </c>
      <c r="AT1750" s="134" t="s">
        <v>128</v>
      </c>
      <c r="AU1750" s="134" t="s">
        <v>84</v>
      </c>
      <c r="AY1750" s="13" t="s">
        <v>125</v>
      </c>
      <c r="BE1750" s="135">
        <f>IF(N1750="základní",J1750,0)</f>
        <v>33850</v>
      </c>
      <c r="BF1750" s="135">
        <f>IF(N1750="snížená",J1750,0)</f>
        <v>0</v>
      </c>
      <c r="BG1750" s="135">
        <f>IF(N1750="zákl. přenesená",J1750,0)</f>
        <v>0</v>
      </c>
      <c r="BH1750" s="135">
        <f>IF(N1750="sníž. přenesená",J1750,0)</f>
        <v>0</v>
      </c>
      <c r="BI1750" s="135">
        <f>IF(N1750="nulová",J1750,0)</f>
        <v>0</v>
      </c>
      <c r="BJ1750" s="13" t="s">
        <v>82</v>
      </c>
      <c r="BK1750" s="135">
        <f>ROUND(I1750*H1750,2)</f>
        <v>33850</v>
      </c>
      <c r="BL1750" s="13" t="s">
        <v>133</v>
      </c>
      <c r="BM1750" s="134" t="s">
        <v>3268</v>
      </c>
    </row>
    <row r="1751" spans="2:65" s="1" customFormat="1" ht="28.8">
      <c r="B1751" s="25"/>
      <c r="D1751" s="136" t="s">
        <v>134</v>
      </c>
      <c r="F1751" s="137" t="s">
        <v>3269</v>
      </c>
      <c r="L1751" s="25"/>
      <c r="M1751" s="138"/>
      <c r="T1751" s="49"/>
      <c r="AT1751" s="13" t="s">
        <v>134</v>
      </c>
      <c r="AU1751" s="13" t="s">
        <v>84</v>
      </c>
    </row>
    <row r="1752" spans="2:65" s="1" customFormat="1" ht="16.5" customHeight="1">
      <c r="B1752" s="25"/>
      <c r="C1752" s="124" t="s">
        <v>1919</v>
      </c>
      <c r="D1752" s="124" t="s">
        <v>128</v>
      </c>
      <c r="E1752" s="125" t="s">
        <v>3270</v>
      </c>
      <c r="F1752" s="126" t="s">
        <v>3271</v>
      </c>
      <c r="G1752" s="127" t="s">
        <v>431</v>
      </c>
      <c r="H1752" s="128">
        <v>50</v>
      </c>
      <c r="I1752" s="129">
        <v>1230</v>
      </c>
      <c r="J1752" s="129">
        <f>ROUND(I1752*H1752,2)</f>
        <v>61500</v>
      </c>
      <c r="K1752" s="126" t="s">
        <v>132</v>
      </c>
      <c r="L1752" s="25"/>
      <c r="M1752" s="130" t="s">
        <v>1</v>
      </c>
      <c r="N1752" s="131" t="s">
        <v>39</v>
      </c>
      <c r="O1752" s="132">
        <v>0</v>
      </c>
      <c r="P1752" s="132">
        <f>O1752*H1752</f>
        <v>0</v>
      </c>
      <c r="Q1752" s="132">
        <v>0</v>
      </c>
      <c r="R1752" s="132">
        <f>Q1752*H1752</f>
        <v>0</v>
      </c>
      <c r="S1752" s="132">
        <v>0</v>
      </c>
      <c r="T1752" s="133">
        <f>S1752*H1752</f>
        <v>0</v>
      </c>
      <c r="AR1752" s="134" t="s">
        <v>133</v>
      </c>
      <c r="AT1752" s="134" t="s">
        <v>128</v>
      </c>
      <c r="AU1752" s="134" t="s">
        <v>84</v>
      </c>
      <c r="AY1752" s="13" t="s">
        <v>125</v>
      </c>
      <c r="BE1752" s="135">
        <f>IF(N1752="základní",J1752,0)</f>
        <v>61500</v>
      </c>
      <c r="BF1752" s="135">
        <f>IF(N1752="snížená",J1752,0)</f>
        <v>0</v>
      </c>
      <c r="BG1752" s="135">
        <f>IF(N1752="zákl. přenesená",J1752,0)</f>
        <v>0</v>
      </c>
      <c r="BH1752" s="135">
        <f>IF(N1752="sníž. přenesená",J1752,0)</f>
        <v>0</v>
      </c>
      <c r="BI1752" s="135">
        <f>IF(N1752="nulová",J1752,0)</f>
        <v>0</v>
      </c>
      <c r="BJ1752" s="13" t="s">
        <v>82</v>
      </c>
      <c r="BK1752" s="135">
        <f>ROUND(I1752*H1752,2)</f>
        <v>61500</v>
      </c>
      <c r="BL1752" s="13" t="s">
        <v>133</v>
      </c>
      <c r="BM1752" s="134" t="s">
        <v>3272</v>
      </c>
    </row>
    <row r="1753" spans="2:65" s="1" customFormat="1" ht="28.8">
      <c r="B1753" s="25"/>
      <c r="D1753" s="136" t="s">
        <v>134</v>
      </c>
      <c r="F1753" s="137" t="s">
        <v>3273</v>
      </c>
      <c r="L1753" s="25"/>
      <c r="M1753" s="138"/>
      <c r="T1753" s="49"/>
      <c r="AT1753" s="13" t="s">
        <v>134</v>
      </c>
      <c r="AU1753" s="13" t="s">
        <v>84</v>
      </c>
    </row>
    <row r="1754" spans="2:65" s="1" customFormat="1" ht="16.5" customHeight="1">
      <c r="B1754" s="25"/>
      <c r="C1754" s="124" t="s">
        <v>3274</v>
      </c>
      <c r="D1754" s="124" t="s">
        <v>128</v>
      </c>
      <c r="E1754" s="125" t="s">
        <v>3275</v>
      </c>
      <c r="F1754" s="126" t="s">
        <v>3276</v>
      </c>
      <c r="G1754" s="127" t="s">
        <v>431</v>
      </c>
      <c r="H1754" s="128">
        <v>10</v>
      </c>
      <c r="I1754" s="129">
        <v>1780</v>
      </c>
      <c r="J1754" s="129">
        <f>ROUND(I1754*H1754,2)</f>
        <v>17800</v>
      </c>
      <c r="K1754" s="126" t="s">
        <v>132</v>
      </c>
      <c r="L1754" s="25"/>
      <c r="M1754" s="130" t="s">
        <v>1</v>
      </c>
      <c r="N1754" s="131" t="s">
        <v>39</v>
      </c>
      <c r="O1754" s="132">
        <v>0</v>
      </c>
      <c r="P1754" s="132">
        <f>O1754*H1754</f>
        <v>0</v>
      </c>
      <c r="Q1754" s="132">
        <v>0</v>
      </c>
      <c r="R1754" s="132">
        <f>Q1754*H1754</f>
        <v>0</v>
      </c>
      <c r="S1754" s="132">
        <v>0</v>
      </c>
      <c r="T1754" s="133">
        <f>S1754*H1754</f>
        <v>0</v>
      </c>
      <c r="AR1754" s="134" t="s">
        <v>133</v>
      </c>
      <c r="AT1754" s="134" t="s">
        <v>128</v>
      </c>
      <c r="AU1754" s="134" t="s">
        <v>84</v>
      </c>
      <c r="AY1754" s="13" t="s">
        <v>125</v>
      </c>
      <c r="BE1754" s="135">
        <f>IF(N1754="základní",J1754,0)</f>
        <v>17800</v>
      </c>
      <c r="BF1754" s="135">
        <f>IF(N1754="snížená",J1754,0)</f>
        <v>0</v>
      </c>
      <c r="BG1754" s="135">
        <f>IF(N1754="zákl. přenesená",J1754,0)</f>
        <v>0</v>
      </c>
      <c r="BH1754" s="135">
        <f>IF(N1754="sníž. přenesená",J1754,0)</f>
        <v>0</v>
      </c>
      <c r="BI1754" s="135">
        <f>IF(N1754="nulová",J1754,0)</f>
        <v>0</v>
      </c>
      <c r="BJ1754" s="13" t="s">
        <v>82</v>
      </c>
      <c r="BK1754" s="135">
        <f>ROUND(I1754*H1754,2)</f>
        <v>17800</v>
      </c>
      <c r="BL1754" s="13" t="s">
        <v>133</v>
      </c>
      <c r="BM1754" s="134" t="s">
        <v>3277</v>
      </c>
    </row>
    <row r="1755" spans="2:65" s="1" customFormat="1" ht="28.8">
      <c r="B1755" s="25"/>
      <c r="D1755" s="136" t="s">
        <v>134</v>
      </c>
      <c r="F1755" s="137" t="s">
        <v>3278</v>
      </c>
      <c r="L1755" s="25"/>
      <c r="M1755" s="138"/>
      <c r="T1755" s="49"/>
      <c r="AT1755" s="13" t="s">
        <v>134</v>
      </c>
      <c r="AU1755" s="13" t="s">
        <v>84</v>
      </c>
    </row>
    <row r="1756" spans="2:65" s="1" customFormat="1" ht="16.5" customHeight="1">
      <c r="B1756" s="25"/>
      <c r="C1756" s="124" t="s">
        <v>1924</v>
      </c>
      <c r="D1756" s="124" t="s">
        <v>128</v>
      </c>
      <c r="E1756" s="125" t="s">
        <v>3279</v>
      </c>
      <c r="F1756" s="126" t="s">
        <v>3280</v>
      </c>
      <c r="G1756" s="127" t="s">
        <v>431</v>
      </c>
      <c r="H1756" s="128">
        <v>10</v>
      </c>
      <c r="I1756" s="129">
        <v>1450</v>
      </c>
      <c r="J1756" s="129">
        <f>ROUND(I1756*H1756,2)</f>
        <v>14500</v>
      </c>
      <c r="K1756" s="126" t="s">
        <v>132</v>
      </c>
      <c r="L1756" s="25"/>
      <c r="M1756" s="130" t="s">
        <v>1</v>
      </c>
      <c r="N1756" s="131" t="s">
        <v>39</v>
      </c>
      <c r="O1756" s="132">
        <v>0</v>
      </c>
      <c r="P1756" s="132">
        <f>O1756*H1756</f>
        <v>0</v>
      </c>
      <c r="Q1756" s="132">
        <v>0</v>
      </c>
      <c r="R1756" s="132">
        <f>Q1756*H1756</f>
        <v>0</v>
      </c>
      <c r="S1756" s="132">
        <v>0</v>
      </c>
      <c r="T1756" s="133">
        <f>S1756*H1756</f>
        <v>0</v>
      </c>
      <c r="AR1756" s="134" t="s">
        <v>133</v>
      </c>
      <c r="AT1756" s="134" t="s">
        <v>128</v>
      </c>
      <c r="AU1756" s="134" t="s">
        <v>84</v>
      </c>
      <c r="AY1756" s="13" t="s">
        <v>125</v>
      </c>
      <c r="BE1756" s="135">
        <f>IF(N1756="základní",J1756,0)</f>
        <v>14500</v>
      </c>
      <c r="BF1756" s="135">
        <f>IF(N1756="snížená",J1756,0)</f>
        <v>0</v>
      </c>
      <c r="BG1756" s="135">
        <f>IF(N1756="zákl. přenesená",J1756,0)</f>
        <v>0</v>
      </c>
      <c r="BH1756" s="135">
        <f>IF(N1756="sníž. přenesená",J1756,0)</f>
        <v>0</v>
      </c>
      <c r="BI1756" s="135">
        <f>IF(N1756="nulová",J1756,0)</f>
        <v>0</v>
      </c>
      <c r="BJ1756" s="13" t="s">
        <v>82</v>
      </c>
      <c r="BK1756" s="135">
        <f>ROUND(I1756*H1756,2)</f>
        <v>14500</v>
      </c>
      <c r="BL1756" s="13" t="s">
        <v>133</v>
      </c>
      <c r="BM1756" s="134" t="s">
        <v>3281</v>
      </c>
    </row>
    <row r="1757" spans="2:65" s="1" customFormat="1" ht="28.8">
      <c r="B1757" s="25"/>
      <c r="D1757" s="136" t="s">
        <v>134</v>
      </c>
      <c r="F1757" s="137" t="s">
        <v>3282</v>
      </c>
      <c r="L1757" s="25"/>
      <c r="M1757" s="138"/>
      <c r="T1757" s="49"/>
      <c r="AT1757" s="13" t="s">
        <v>134</v>
      </c>
      <c r="AU1757" s="13" t="s">
        <v>84</v>
      </c>
    </row>
    <row r="1758" spans="2:65" s="1" customFormat="1" ht="16.5" customHeight="1">
      <c r="B1758" s="25"/>
      <c r="C1758" s="124" t="s">
        <v>3283</v>
      </c>
      <c r="D1758" s="124" t="s">
        <v>128</v>
      </c>
      <c r="E1758" s="125" t="s">
        <v>3284</v>
      </c>
      <c r="F1758" s="126" t="s">
        <v>3285</v>
      </c>
      <c r="G1758" s="127" t="s">
        <v>205</v>
      </c>
      <c r="H1758" s="128">
        <v>100</v>
      </c>
      <c r="I1758" s="129">
        <v>142</v>
      </c>
      <c r="J1758" s="129">
        <f>ROUND(I1758*H1758,2)</f>
        <v>14200</v>
      </c>
      <c r="K1758" s="126" t="s">
        <v>132</v>
      </c>
      <c r="L1758" s="25"/>
      <c r="M1758" s="130" t="s">
        <v>1</v>
      </c>
      <c r="N1758" s="131" t="s">
        <v>39</v>
      </c>
      <c r="O1758" s="132">
        <v>0</v>
      </c>
      <c r="P1758" s="132">
        <f>O1758*H1758</f>
        <v>0</v>
      </c>
      <c r="Q1758" s="132">
        <v>0</v>
      </c>
      <c r="R1758" s="132">
        <f>Q1758*H1758</f>
        <v>0</v>
      </c>
      <c r="S1758" s="132">
        <v>0</v>
      </c>
      <c r="T1758" s="133">
        <f>S1758*H1758</f>
        <v>0</v>
      </c>
      <c r="AR1758" s="134" t="s">
        <v>133</v>
      </c>
      <c r="AT1758" s="134" t="s">
        <v>128</v>
      </c>
      <c r="AU1758" s="134" t="s">
        <v>84</v>
      </c>
      <c r="AY1758" s="13" t="s">
        <v>125</v>
      </c>
      <c r="BE1758" s="135">
        <f>IF(N1758="základní",J1758,0)</f>
        <v>14200</v>
      </c>
      <c r="BF1758" s="135">
        <f>IF(N1758="snížená",J1758,0)</f>
        <v>0</v>
      </c>
      <c r="BG1758" s="135">
        <f>IF(N1758="zákl. přenesená",J1758,0)</f>
        <v>0</v>
      </c>
      <c r="BH1758" s="135">
        <f>IF(N1758="sníž. přenesená",J1758,0)</f>
        <v>0</v>
      </c>
      <c r="BI1758" s="135">
        <f>IF(N1758="nulová",J1758,0)</f>
        <v>0</v>
      </c>
      <c r="BJ1758" s="13" t="s">
        <v>82</v>
      </c>
      <c r="BK1758" s="135">
        <f>ROUND(I1758*H1758,2)</f>
        <v>14200</v>
      </c>
      <c r="BL1758" s="13" t="s">
        <v>133</v>
      </c>
      <c r="BM1758" s="134" t="s">
        <v>3286</v>
      </c>
    </row>
    <row r="1759" spans="2:65" s="1" customFormat="1" ht="19.2">
      <c r="B1759" s="25"/>
      <c r="D1759" s="136" t="s">
        <v>134</v>
      </c>
      <c r="F1759" s="137" t="s">
        <v>3287</v>
      </c>
      <c r="L1759" s="25"/>
      <c r="M1759" s="138"/>
      <c r="T1759" s="49"/>
      <c r="AT1759" s="13" t="s">
        <v>134</v>
      </c>
      <c r="AU1759" s="13" t="s">
        <v>84</v>
      </c>
    </row>
    <row r="1760" spans="2:65" s="1" customFormat="1" ht="19.2">
      <c r="B1760" s="25"/>
      <c r="D1760" s="136" t="s">
        <v>136</v>
      </c>
      <c r="F1760" s="139" t="s">
        <v>3288</v>
      </c>
      <c r="L1760" s="25"/>
      <c r="M1760" s="138"/>
      <c r="T1760" s="49"/>
      <c r="AT1760" s="13" t="s">
        <v>136</v>
      </c>
      <c r="AU1760" s="13" t="s">
        <v>84</v>
      </c>
    </row>
    <row r="1761" spans="2:65" s="1" customFormat="1" ht="16.5" customHeight="1">
      <c r="B1761" s="25"/>
      <c r="C1761" s="124" t="s">
        <v>3289</v>
      </c>
      <c r="D1761" s="124" t="s">
        <v>128</v>
      </c>
      <c r="E1761" s="125" t="s">
        <v>3290</v>
      </c>
      <c r="F1761" s="126" t="s">
        <v>3291</v>
      </c>
      <c r="G1761" s="127" t="s">
        <v>205</v>
      </c>
      <c r="H1761" s="128">
        <v>100</v>
      </c>
      <c r="I1761" s="129">
        <v>283</v>
      </c>
      <c r="J1761" s="129">
        <f>ROUND(I1761*H1761,2)</f>
        <v>28300</v>
      </c>
      <c r="K1761" s="126" t="s">
        <v>132</v>
      </c>
      <c r="L1761" s="25"/>
      <c r="M1761" s="130" t="s">
        <v>1</v>
      </c>
      <c r="N1761" s="131" t="s">
        <v>39</v>
      </c>
      <c r="O1761" s="132">
        <v>0</v>
      </c>
      <c r="P1761" s="132">
        <f>O1761*H1761</f>
        <v>0</v>
      </c>
      <c r="Q1761" s="132">
        <v>0</v>
      </c>
      <c r="R1761" s="132">
        <f>Q1761*H1761</f>
        <v>0</v>
      </c>
      <c r="S1761" s="132">
        <v>0</v>
      </c>
      <c r="T1761" s="133">
        <f>S1761*H1761</f>
        <v>0</v>
      </c>
      <c r="AR1761" s="134" t="s">
        <v>133</v>
      </c>
      <c r="AT1761" s="134" t="s">
        <v>128</v>
      </c>
      <c r="AU1761" s="134" t="s">
        <v>84</v>
      </c>
      <c r="AY1761" s="13" t="s">
        <v>125</v>
      </c>
      <c r="BE1761" s="135">
        <f>IF(N1761="základní",J1761,0)</f>
        <v>28300</v>
      </c>
      <c r="BF1761" s="135">
        <f>IF(N1761="snížená",J1761,0)</f>
        <v>0</v>
      </c>
      <c r="BG1761" s="135">
        <f>IF(N1761="zákl. přenesená",J1761,0)</f>
        <v>0</v>
      </c>
      <c r="BH1761" s="135">
        <f>IF(N1761="sníž. přenesená",J1761,0)</f>
        <v>0</v>
      </c>
      <c r="BI1761" s="135">
        <f>IF(N1761="nulová",J1761,0)</f>
        <v>0</v>
      </c>
      <c r="BJ1761" s="13" t="s">
        <v>82</v>
      </c>
      <c r="BK1761" s="135">
        <f>ROUND(I1761*H1761,2)</f>
        <v>28300</v>
      </c>
      <c r="BL1761" s="13" t="s">
        <v>133</v>
      </c>
      <c r="BM1761" s="134" t="s">
        <v>3292</v>
      </c>
    </row>
    <row r="1762" spans="2:65" s="1" customFormat="1" ht="19.2">
      <c r="B1762" s="25"/>
      <c r="D1762" s="136" t="s">
        <v>134</v>
      </c>
      <c r="F1762" s="137" t="s">
        <v>3293</v>
      </c>
      <c r="L1762" s="25"/>
      <c r="M1762" s="138"/>
      <c r="T1762" s="49"/>
      <c r="AT1762" s="13" t="s">
        <v>134</v>
      </c>
      <c r="AU1762" s="13" t="s">
        <v>84</v>
      </c>
    </row>
    <row r="1763" spans="2:65" s="1" customFormat="1" ht="19.2">
      <c r="B1763" s="25"/>
      <c r="D1763" s="136" t="s">
        <v>136</v>
      </c>
      <c r="F1763" s="139" t="s">
        <v>3288</v>
      </c>
      <c r="L1763" s="25"/>
      <c r="M1763" s="138"/>
      <c r="T1763" s="49"/>
      <c r="AT1763" s="13" t="s">
        <v>136</v>
      </c>
      <c r="AU1763" s="13" t="s">
        <v>84</v>
      </c>
    </row>
    <row r="1764" spans="2:65" s="1" customFormat="1" ht="16.5" customHeight="1">
      <c r="B1764" s="25"/>
      <c r="C1764" s="124" t="s">
        <v>3294</v>
      </c>
      <c r="D1764" s="124" t="s">
        <v>128</v>
      </c>
      <c r="E1764" s="125" t="s">
        <v>3295</v>
      </c>
      <c r="F1764" s="126" t="s">
        <v>3296</v>
      </c>
      <c r="G1764" s="127" t="s">
        <v>205</v>
      </c>
      <c r="H1764" s="128">
        <v>100</v>
      </c>
      <c r="I1764" s="129">
        <v>228</v>
      </c>
      <c r="J1764" s="129">
        <f>ROUND(I1764*H1764,2)</f>
        <v>22800</v>
      </c>
      <c r="K1764" s="126" t="s">
        <v>132</v>
      </c>
      <c r="L1764" s="25"/>
      <c r="M1764" s="130" t="s">
        <v>1</v>
      </c>
      <c r="N1764" s="131" t="s">
        <v>39</v>
      </c>
      <c r="O1764" s="132">
        <v>0</v>
      </c>
      <c r="P1764" s="132">
        <f>O1764*H1764</f>
        <v>0</v>
      </c>
      <c r="Q1764" s="132">
        <v>0</v>
      </c>
      <c r="R1764" s="132">
        <f>Q1764*H1764</f>
        <v>0</v>
      </c>
      <c r="S1764" s="132">
        <v>0</v>
      </c>
      <c r="T1764" s="133">
        <f>S1764*H1764</f>
        <v>0</v>
      </c>
      <c r="AR1764" s="134" t="s">
        <v>133</v>
      </c>
      <c r="AT1764" s="134" t="s">
        <v>128</v>
      </c>
      <c r="AU1764" s="134" t="s">
        <v>84</v>
      </c>
      <c r="AY1764" s="13" t="s">
        <v>125</v>
      </c>
      <c r="BE1764" s="135">
        <f>IF(N1764="základní",J1764,0)</f>
        <v>22800</v>
      </c>
      <c r="BF1764" s="135">
        <f>IF(N1764="snížená",J1764,0)</f>
        <v>0</v>
      </c>
      <c r="BG1764" s="135">
        <f>IF(N1764="zákl. přenesená",J1764,0)</f>
        <v>0</v>
      </c>
      <c r="BH1764" s="135">
        <f>IF(N1764="sníž. přenesená",J1764,0)</f>
        <v>0</v>
      </c>
      <c r="BI1764" s="135">
        <f>IF(N1764="nulová",J1764,0)</f>
        <v>0</v>
      </c>
      <c r="BJ1764" s="13" t="s">
        <v>82</v>
      </c>
      <c r="BK1764" s="135">
        <f>ROUND(I1764*H1764,2)</f>
        <v>22800</v>
      </c>
      <c r="BL1764" s="13" t="s">
        <v>133</v>
      </c>
      <c r="BM1764" s="134" t="s">
        <v>3297</v>
      </c>
    </row>
    <row r="1765" spans="2:65" s="1" customFormat="1" ht="19.2">
      <c r="B1765" s="25"/>
      <c r="D1765" s="136" t="s">
        <v>134</v>
      </c>
      <c r="F1765" s="137" t="s">
        <v>3298</v>
      </c>
      <c r="L1765" s="25"/>
      <c r="M1765" s="138"/>
      <c r="T1765" s="49"/>
      <c r="AT1765" s="13" t="s">
        <v>134</v>
      </c>
      <c r="AU1765" s="13" t="s">
        <v>84</v>
      </c>
    </row>
    <row r="1766" spans="2:65" s="1" customFormat="1" ht="19.2">
      <c r="B1766" s="25"/>
      <c r="D1766" s="136" t="s">
        <v>136</v>
      </c>
      <c r="F1766" s="139" t="s">
        <v>3299</v>
      </c>
      <c r="L1766" s="25"/>
      <c r="M1766" s="138"/>
      <c r="T1766" s="49"/>
      <c r="AT1766" s="13" t="s">
        <v>136</v>
      </c>
      <c r="AU1766" s="13" t="s">
        <v>84</v>
      </c>
    </row>
    <row r="1767" spans="2:65" s="1" customFormat="1" ht="16.5" customHeight="1">
      <c r="B1767" s="25"/>
      <c r="C1767" s="124" t="s">
        <v>1937</v>
      </c>
      <c r="D1767" s="124" t="s">
        <v>128</v>
      </c>
      <c r="E1767" s="125" t="s">
        <v>3300</v>
      </c>
      <c r="F1767" s="126" t="s">
        <v>3301</v>
      </c>
      <c r="G1767" s="127" t="s">
        <v>205</v>
      </c>
      <c r="H1767" s="128">
        <v>100</v>
      </c>
      <c r="I1767" s="129">
        <v>428</v>
      </c>
      <c r="J1767" s="129">
        <f>ROUND(I1767*H1767,2)</f>
        <v>42800</v>
      </c>
      <c r="K1767" s="126" t="s">
        <v>132</v>
      </c>
      <c r="L1767" s="25"/>
      <c r="M1767" s="130" t="s">
        <v>1</v>
      </c>
      <c r="N1767" s="131" t="s">
        <v>39</v>
      </c>
      <c r="O1767" s="132">
        <v>0</v>
      </c>
      <c r="P1767" s="132">
        <f>O1767*H1767</f>
        <v>0</v>
      </c>
      <c r="Q1767" s="132">
        <v>0</v>
      </c>
      <c r="R1767" s="132">
        <f>Q1767*H1767</f>
        <v>0</v>
      </c>
      <c r="S1767" s="132">
        <v>0</v>
      </c>
      <c r="T1767" s="133">
        <f>S1767*H1767</f>
        <v>0</v>
      </c>
      <c r="AR1767" s="134" t="s">
        <v>133</v>
      </c>
      <c r="AT1767" s="134" t="s">
        <v>128</v>
      </c>
      <c r="AU1767" s="134" t="s">
        <v>84</v>
      </c>
      <c r="AY1767" s="13" t="s">
        <v>125</v>
      </c>
      <c r="BE1767" s="135">
        <f>IF(N1767="základní",J1767,0)</f>
        <v>42800</v>
      </c>
      <c r="BF1767" s="135">
        <f>IF(N1767="snížená",J1767,0)</f>
        <v>0</v>
      </c>
      <c r="BG1767" s="135">
        <f>IF(N1767="zákl. přenesená",J1767,0)</f>
        <v>0</v>
      </c>
      <c r="BH1767" s="135">
        <f>IF(N1767="sníž. přenesená",J1767,0)</f>
        <v>0</v>
      </c>
      <c r="BI1767" s="135">
        <f>IF(N1767="nulová",J1767,0)</f>
        <v>0</v>
      </c>
      <c r="BJ1767" s="13" t="s">
        <v>82</v>
      </c>
      <c r="BK1767" s="135">
        <f>ROUND(I1767*H1767,2)</f>
        <v>42800</v>
      </c>
      <c r="BL1767" s="13" t="s">
        <v>133</v>
      </c>
      <c r="BM1767" s="134" t="s">
        <v>3302</v>
      </c>
    </row>
    <row r="1768" spans="2:65" s="1" customFormat="1" ht="19.2">
      <c r="B1768" s="25"/>
      <c r="D1768" s="136" t="s">
        <v>134</v>
      </c>
      <c r="F1768" s="137" t="s">
        <v>3303</v>
      </c>
      <c r="L1768" s="25"/>
      <c r="M1768" s="138"/>
      <c r="T1768" s="49"/>
      <c r="AT1768" s="13" t="s">
        <v>134</v>
      </c>
      <c r="AU1768" s="13" t="s">
        <v>84</v>
      </c>
    </row>
    <row r="1769" spans="2:65" s="1" customFormat="1" ht="19.2">
      <c r="B1769" s="25"/>
      <c r="D1769" s="136" t="s">
        <v>136</v>
      </c>
      <c r="F1769" s="139" t="s">
        <v>3299</v>
      </c>
      <c r="L1769" s="25"/>
      <c r="M1769" s="138"/>
      <c r="T1769" s="49"/>
      <c r="AT1769" s="13" t="s">
        <v>136</v>
      </c>
      <c r="AU1769" s="13" t="s">
        <v>84</v>
      </c>
    </row>
    <row r="1770" spans="2:65" s="1" customFormat="1" ht="16.5" customHeight="1">
      <c r="B1770" s="25"/>
      <c r="C1770" s="124" t="s">
        <v>3304</v>
      </c>
      <c r="D1770" s="124" t="s">
        <v>128</v>
      </c>
      <c r="E1770" s="125" t="s">
        <v>3305</v>
      </c>
      <c r="F1770" s="126" t="s">
        <v>3306</v>
      </c>
      <c r="G1770" s="127" t="s">
        <v>205</v>
      </c>
      <c r="H1770" s="128">
        <v>200</v>
      </c>
      <c r="I1770" s="129">
        <v>215</v>
      </c>
      <c r="J1770" s="129">
        <f>ROUND(I1770*H1770,2)</f>
        <v>43000</v>
      </c>
      <c r="K1770" s="126" t="s">
        <v>132</v>
      </c>
      <c r="L1770" s="25"/>
      <c r="M1770" s="130" t="s">
        <v>1</v>
      </c>
      <c r="N1770" s="131" t="s">
        <v>39</v>
      </c>
      <c r="O1770" s="132">
        <v>0</v>
      </c>
      <c r="P1770" s="132">
        <f>O1770*H1770</f>
        <v>0</v>
      </c>
      <c r="Q1770" s="132">
        <v>0</v>
      </c>
      <c r="R1770" s="132">
        <f>Q1770*H1770</f>
        <v>0</v>
      </c>
      <c r="S1770" s="132">
        <v>0</v>
      </c>
      <c r="T1770" s="133">
        <f>S1770*H1770</f>
        <v>0</v>
      </c>
      <c r="AR1770" s="134" t="s">
        <v>133</v>
      </c>
      <c r="AT1770" s="134" t="s">
        <v>128</v>
      </c>
      <c r="AU1770" s="134" t="s">
        <v>84</v>
      </c>
      <c r="AY1770" s="13" t="s">
        <v>125</v>
      </c>
      <c r="BE1770" s="135">
        <f>IF(N1770="základní",J1770,0)</f>
        <v>43000</v>
      </c>
      <c r="BF1770" s="135">
        <f>IF(N1770="snížená",J1770,0)</f>
        <v>0</v>
      </c>
      <c r="BG1770" s="135">
        <f>IF(N1770="zákl. přenesená",J1770,0)</f>
        <v>0</v>
      </c>
      <c r="BH1770" s="135">
        <f>IF(N1770="sníž. přenesená",J1770,0)</f>
        <v>0</v>
      </c>
      <c r="BI1770" s="135">
        <f>IF(N1770="nulová",J1770,0)</f>
        <v>0</v>
      </c>
      <c r="BJ1770" s="13" t="s">
        <v>82</v>
      </c>
      <c r="BK1770" s="135">
        <f>ROUND(I1770*H1770,2)</f>
        <v>43000</v>
      </c>
      <c r="BL1770" s="13" t="s">
        <v>133</v>
      </c>
      <c r="BM1770" s="134" t="s">
        <v>3307</v>
      </c>
    </row>
    <row r="1771" spans="2:65" s="1" customFormat="1" ht="19.2">
      <c r="B1771" s="25"/>
      <c r="D1771" s="136" t="s">
        <v>134</v>
      </c>
      <c r="F1771" s="137" t="s">
        <v>3308</v>
      </c>
      <c r="L1771" s="25"/>
      <c r="M1771" s="138"/>
      <c r="T1771" s="49"/>
      <c r="AT1771" s="13" t="s">
        <v>134</v>
      </c>
      <c r="AU1771" s="13" t="s">
        <v>84</v>
      </c>
    </row>
    <row r="1772" spans="2:65" s="1" customFormat="1" ht="19.2">
      <c r="B1772" s="25"/>
      <c r="D1772" s="136" t="s">
        <v>136</v>
      </c>
      <c r="F1772" s="139" t="s">
        <v>3309</v>
      </c>
      <c r="L1772" s="25"/>
      <c r="M1772" s="138"/>
      <c r="T1772" s="49"/>
      <c r="AT1772" s="13" t="s">
        <v>136</v>
      </c>
      <c r="AU1772" s="13" t="s">
        <v>84</v>
      </c>
    </row>
    <row r="1773" spans="2:65" s="1" customFormat="1" ht="16.5" customHeight="1">
      <c r="B1773" s="25"/>
      <c r="C1773" s="124" t="s">
        <v>1942</v>
      </c>
      <c r="D1773" s="124" t="s">
        <v>128</v>
      </c>
      <c r="E1773" s="125" t="s">
        <v>3310</v>
      </c>
      <c r="F1773" s="126" t="s">
        <v>3311</v>
      </c>
      <c r="G1773" s="127" t="s">
        <v>177</v>
      </c>
      <c r="H1773" s="128">
        <v>20</v>
      </c>
      <c r="I1773" s="129">
        <v>2020</v>
      </c>
      <c r="J1773" s="129">
        <f>ROUND(I1773*H1773,2)</f>
        <v>40400</v>
      </c>
      <c r="K1773" s="126" t="s">
        <v>132</v>
      </c>
      <c r="L1773" s="25"/>
      <c r="M1773" s="130" t="s">
        <v>1</v>
      </c>
      <c r="N1773" s="131" t="s">
        <v>39</v>
      </c>
      <c r="O1773" s="132">
        <v>0</v>
      </c>
      <c r="P1773" s="132">
        <f>O1773*H1773</f>
        <v>0</v>
      </c>
      <c r="Q1773" s="132">
        <v>0</v>
      </c>
      <c r="R1773" s="132">
        <f>Q1773*H1773</f>
        <v>0</v>
      </c>
      <c r="S1773" s="132">
        <v>0</v>
      </c>
      <c r="T1773" s="133">
        <f>S1773*H1773</f>
        <v>0</v>
      </c>
      <c r="AR1773" s="134" t="s">
        <v>133</v>
      </c>
      <c r="AT1773" s="134" t="s">
        <v>128</v>
      </c>
      <c r="AU1773" s="134" t="s">
        <v>84</v>
      </c>
      <c r="AY1773" s="13" t="s">
        <v>125</v>
      </c>
      <c r="BE1773" s="135">
        <f>IF(N1773="základní",J1773,0)</f>
        <v>40400</v>
      </c>
      <c r="BF1773" s="135">
        <f>IF(N1773="snížená",J1773,0)</f>
        <v>0</v>
      </c>
      <c r="BG1773" s="135">
        <f>IF(N1773="zákl. přenesená",J1773,0)</f>
        <v>0</v>
      </c>
      <c r="BH1773" s="135">
        <f>IF(N1773="sníž. přenesená",J1773,0)</f>
        <v>0</v>
      </c>
      <c r="BI1773" s="135">
        <f>IF(N1773="nulová",J1773,0)</f>
        <v>0</v>
      </c>
      <c r="BJ1773" s="13" t="s">
        <v>82</v>
      </c>
      <c r="BK1773" s="135">
        <f>ROUND(I1773*H1773,2)</f>
        <v>40400</v>
      </c>
      <c r="BL1773" s="13" t="s">
        <v>133</v>
      </c>
      <c r="BM1773" s="134" t="s">
        <v>3312</v>
      </c>
    </row>
    <row r="1774" spans="2:65" s="1" customFormat="1" ht="28.8">
      <c r="B1774" s="25"/>
      <c r="D1774" s="136" t="s">
        <v>134</v>
      </c>
      <c r="F1774" s="137" t="s">
        <v>3313</v>
      </c>
      <c r="L1774" s="25"/>
      <c r="M1774" s="138"/>
      <c r="T1774" s="49"/>
      <c r="AT1774" s="13" t="s">
        <v>134</v>
      </c>
      <c r="AU1774" s="13" t="s">
        <v>84</v>
      </c>
    </row>
    <row r="1775" spans="2:65" s="1" customFormat="1" ht="16.5" customHeight="1">
      <c r="B1775" s="25"/>
      <c r="C1775" s="124" t="s">
        <v>3314</v>
      </c>
      <c r="D1775" s="124" t="s">
        <v>128</v>
      </c>
      <c r="E1775" s="125" t="s">
        <v>3315</v>
      </c>
      <c r="F1775" s="126" t="s">
        <v>3316</v>
      </c>
      <c r="G1775" s="127" t="s">
        <v>205</v>
      </c>
      <c r="H1775" s="128">
        <v>200</v>
      </c>
      <c r="I1775" s="129">
        <v>376</v>
      </c>
      <c r="J1775" s="129">
        <f>ROUND(I1775*H1775,2)</f>
        <v>75200</v>
      </c>
      <c r="K1775" s="126" t="s">
        <v>132</v>
      </c>
      <c r="L1775" s="25"/>
      <c r="M1775" s="130" t="s">
        <v>1</v>
      </c>
      <c r="N1775" s="131" t="s">
        <v>39</v>
      </c>
      <c r="O1775" s="132">
        <v>0</v>
      </c>
      <c r="P1775" s="132">
        <f>O1775*H1775</f>
        <v>0</v>
      </c>
      <c r="Q1775" s="132">
        <v>0</v>
      </c>
      <c r="R1775" s="132">
        <f>Q1775*H1775</f>
        <v>0</v>
      </c>
      <c r="S1775" s="132">
        <v>0</v>
      </c>
      <c r="T1775" s="133">
        <f>S1775*H1775</f>
        <v>0</v>
      </c>
      <c r="AR1775" s="134" t="s">
        <v>133</v>
      </c>
      <c r="AT1775" s="134" t="s">
        <v>128</v>
      </c>
      <c r="AU1775" s="134" t="s">
        <v>84</v>
      </c>
      <c r="AY1775" s="13" t="s">
        <v>125</v>
      </c>
      <c r="BE1775" s="135">
        <f>IF(N1775="základní",J1775,0)</f>
        <v>75200</v>
      </c>
      <c r="BF1775" s="135">
        <f>IF(N1775="snížená",J1775,0)</f>
        <v>0</v>
      </c>
      <c r="BG1775" s="135">
        <f>IF(N1775="zákl. přenesená",J1775,0)</f>
        <v>0</v>
      </c>
      <c r="BH1775" s="135">
        <f>IF(N1775="sníž. přenesená",J1775,0)</f>
        <v>0</v>
      </c>
      <c r="BI1775" s="135">
        <f>IF(N1775="nulová",J1775,0)</f>
        <v>0</v>
      </c>
      <c r="BJ1775" s="13" t="s">
        <v>82</v>
      </c>
      <c r="BK1775" s="135">
        <f>ROUND(I1775*H1775,2)</f>
        <v>75200</v>
      </c>
      <c r="BL1775" s="13" t="s">
        <v>133</v>
      </c>
      <c r="BM1775" s="134" t="s">
        <v>3317</v>
      </c>
    </row>
    <row r="1776" spans="2:65" s="1" customFormat="1" ht="28.8">
      <c r="B1776" s="25"/>
      <c r="D1776" s="136" t="s">
        <v>134</v>
      </c>
      <c r="F1776" s="137" t="s">
        <v>3318</v>
      </c>
      <c r="L1776" s="25"/>
      <c r="M1776" s="138"/>
      <c r="T1776" s="49"/>
      <c r="AT1776" s="13" t="s">
        <v>134</v>
      </c>
      <c r="AU1776" s="13" t="s">
        <v>84</v>
      </c>
    </row>
    <row r="1777" spans="2:65" s="1" customFormat="1" ht="16.5" customHeight="1">
      <c r="B1777" s="25"/>
      <c r="C1777" s="124" t="s">
        <v>3319</v>
      </c>
      <c r="D1777" s="124" t="s">
        <v>128</v>
      </c>
      <c r="E1777" s="125" t="s">
        <v>3320</v>
      </c>
      <c r="F1777" s="126" t="s">
        <v>3321</v>
      </c>
      <c r="G1777" s="127" t="s">
        <v>177</v>
      </c>
      <c r="H1777" s="128">
        <v>100</v>
      </c>
      <c r="I1777" s="129">
        <v>844</v>
      </c>
      <c r="J1777" s="129">
        <f>ROUND(I1777*H1777,2)</f>
        <v>84400</v>
      </c>
      <c r="K1777" s="126" t="s">
        <v>132</v>
      </c>
      <c r="L1777" s="25"/>
      <c r="M1777" s="130" t="s">
        <v>1</v>
      </c>
      <c r="N1777" s="131" t="s">
        <v>39</v>
      </c>
      <c r="O1777" s="132">
        <v>0</v>
      </c>
      <c r="P1777" s="132">
        <f>O1777*H1777</f>
        <v>0</v>
      </c>
      <c r="Q1777" s="132">
        <v>0</v>
      </c>
      <c r="R1777" s="132">
        <f>Q1777*H1777</f>
        <v>0</v>
      </c>
      <c r="S1777" s="132">
        <v>0</v>
      </c>
      <c r="T1777" s="133">
        <f>S1777*H1777</f>
        <v>0</v>
      </c>
      <c r="AR1777" s="134" t="s">
        <v>133</v>
      </c>
      <c r="AT1777" s="134" t="s">
        <v>128</v>
      </c>
      <c r="AU1777" s="134" t="s">
        <v>84</v>
      </c>
      <c r="AY1777" s="13" t="s">
        <v>125</v>
      </c>
      <c r="BE1777" s="135">
        <f>IF(N1777="základní",J1777,0)</f>
        <v>84400</v>
      </c>
      <c r="BF1777" s="135">
        <f>IF(N1777="snížená",J1777,0)</f>
        <v>0</v>
      </c>
      <c r="BG1777" s="135">
        <f>IF(N1777="zákl. přenesená",J1777,0)</f>
        <v>0</v>
      </c>
      <c r="BH1777" s="135">
        <f>IF(N1777="sníž. přenesená",J1777,0)</f>
        <v>0</v>
      </c>
      <c r="BI1777" s="135">
        <f>IF(N1777="nulová",J1777,0)</f>
        <v>0</v>
      </c>
      <c r="BJ1777" s="13" t="s">
        <v>82</v>
      </c>
      <c r="BK1777" s="135">
        <f>ROUND(I1777*H1777,2)</f>
        <v>84400</v>
      </c>
      <c r="BL1777" s="13" t="s">
        <v>133</v>
      </c>
      <c r="BM1777" s="134" t="s">
        <v>3322</v>
      </c>
    </row>
    <row r="1778" spans="2:65" s="1" customFormat="1" ht="28.8">
      <c r="B1778" s="25"/>
      <c r="D1778" s="136" t="s">
        <v>134</v>
      </c>
      <c r="F1778" s="137" t="s">
        <v>3323</v>
      </c>
      <c r="L1778" s="25"/>
      <c r="M1778" s="138"/>
      <c r="T1778" s="49"/>
      <c r="AT1778" s="13" t="s">
        <v>134</v>
      </c>
      <c r="AU1778" s="13" t="s">
        <v>84</v>
      </c>
    </row>
    <row r="1779" spans="2:65" s="1" customFormat="1" ht="16.5" customHeight="1">
      <c r="B1779" s="25"/>
      <c r="C1779" s="124" t="s">
        <v>3324</v>
      </c>
      <c r="D1779" s="124" t="s">
        <v>128</v>
      </c>
      <c r="E1779" s="125" t="s">
        <v>3325</v>
      </c>
      <c r="F1779" s="126" t="s">
        <v>3326</v>
      </c>
      <c r="G1779" s="127" t="s">
        <v>205</v>
      </c>
      <c r="H1779" s="128">
        <v>100</v>
      </c>
      <c r="I1779" s="129">
        <v>419</v>
      </c>
      <c r="J1779" s="129">
        <f>ROUND(I1779*H1779,2)</f>
        <v>41900</v>
      </c>
      <c r="K1779" s="126" t="s">
        <v>132</v>
      </c>
      <c r="L1779" s="25"/>
      <c r="M1779" s="130" t="s">
        <v>1</v>
      </c>
      <c r="N1779" s="131" t="s">
        <v>39</v>
      </c>
      <c r="O1779" s="132">
        <v>0</v>
      </c>
      <c r="P1779" s="132">
        <f>O1779*H1779</f>
        <v>0</v>
      </c>
      <c r="Q1779" s="132">
        <v>0</v>
      </c>
      <c r="R1779" s="132">
        <f>Q1779*H1779</f>
        <v>0</v>
      </c>
      <c r="S1779" s="132">
        <v>0</v>
      </c>
      <c r="T1779" s="133">
        <f>S1779*H1779</f>
        <v>0</v>
      </c>
      <c r="AR1779" s="134" t="s">
        <v>133</v>
      </c>
      <c r="AT1779" s="134" t="s">
        <v>128</v>
      </c>
      <c r="AU1779" s="134" t="s">
        <v>84</v>
      </c>
      <c r="AY1779" s="13" t="s">
        <v>125</v>
      </c>
      <c r="BE1779" s="135">
        <f>IF(N1779="základní",J1779,0)</f>
        <v>41900</v>
      </c>
      <c r="BF1779" s="135">
        <f>IF(N1779="snížená",J1779,0)</f>
        <v>0</v>
      </c>
      <c r="BG1779" s="135">
        <f>IF(N1779="zákl. přenesená",J1779,0)</f>
        <v>0</v>
      </c>
      <c r="BH1779" s="135">
        <f>IF(N1779="sníž. přenesená",J1779,0)</f>
        <v>0</v>
      </c>
      <c r="BI1779" s="135">
        <f>IF(N1779="nulová",J1779,0)</f>
        <v>0</v>
      </c>
      <c r="BJ1779" s="13" t="s">
        <v>82</v>
      </c>
      <c r="BK1779" s="135">
        <f>ROUND(I1779*H1779,2)</f>
        <v>41900</v>
      </c>
      <c r="BL1779" s="13" t="s">
        <v>133</v>
      </c>
      <c r="BM1779" s="134" t="s">
        <v>3327</v>
      </c>
    </row>
    <row r="1780" spans="2:65" s="1" customFormat="1" ht="28.8">
      <c r="B1780" s="25"/>
      <c r="D1780" s="136" t="s">
        <v>134</v>
      </c>
      <c r="F1780" s="137" t="s">
        <v>3328</v>
      </c>
      <c r="L1780" s="25"/>
      <c r="M1780" s="138"/>
      <c r="T1780" s="49"/>
      <c r="AT1780" s="13" t="s">
        <v>134</v>
      </c>
      <c r="AU1780" s="13" t="s">
        <v>84</v>
      </c>
    </row>
    <row r="1781" spans="2:65" s="1" customFormat="1" ht="16.5" customHeight="1">
      <c r="B1781" s="25"/>
      <c r="C1781" s="124" t="s">
        <v>3329</v>
      </c>
      <c r="D1781" s="124" t="s">
        <v>128</v>
      </c>
      <c r="E1781" s="125" t="s">
        <v>3330</v>
      </c>
      <c r="F1781" s="126" t="s">
        <v>3331</v>
      </c>
      <c r="G1781" s="127" t="s">
        <v>431</v>
      </c>
      <c r="H1781" s="128">
        <v>100</v>
      </c>
      <c r="I1781" s="129">
        <v>524</v>
      </c>
      <c r="J1781" s="129">
        <f>ROUND(I1781*H1781,2)</f>
        <v>52400</v>
      </c>
      <c r="K1781" s="126" t="s">
        <v>132</v>
      </c>
      <c r="L1781" s="25"/>
      <c r="M1781" s="130" t="s">
        <v>1</v>
      </c>
      <c r="N1781" s="131" t="s">
        <v>39</v>
      </c>
      <c r="O1781" s="132">
        <v>0</v>
      </c>
      <c r="P1781" s="132">
        <f>O1781*H1781</f>
        <v>0</v>
      </c>
      <c r="Q1781" s="132">
        <v>0</v>
      </c>
      <c r="R1781" s="132">
        <f>Q1781*H1781</f>
        <v>0</v>
      </c>
      <c r="S1781" s="132">
        <v>0</v>
      </c>
      <c r="T1781" s="133">
        <f>S1781*H1781</f>
        <v>0</v>
      </c>
      <c r="AR1781" s="134" t="s">
        <v>133</v>
      </c>
      <c r="AT1781" s="134" t="s">
        <v>128</v>
      </c>
      <c r="AU1781" s="134" t="s">
        <v>84</v>
      </c>
      <c r="AY1781" s="13" t="s">
        <v>125</v>
      </c>
      <c r="BE1781" s="135">
        <f>IF(N1781="základní",J1781,0)</f>
        <v>52400</v>
      </c>
      <c r="BF1781" s="135">
        <f>IF(N1781="snížená",J1781,0)</f>
        <v>0</v>
      </c>
      <c r="BG1781" s="135">
        <f>IF(N1781="zákl. přenesená",J1781,0)</f>
        <v>0</v>
      </c>
      <c r="BH1781" s="135">
        <f>IF(N1781="sníž. přenesená",J1781,0)</f>
        <v>0</v>
      </c>
      <c r="BI1781" s="135">
        <f>IF(N1781="nulová",J1781,0)</f>
        <v>0</v>
      </c>
      <c r="BJ1781" s="13" t="s">
        <v>82</v>
      </c>
      <c r="BK1781" s="135">
        <f>ROUND(I1781*H1781,2)</f>
        <v>52400</v>
      </c>
      <c r="BL1781" s="13" t="s">
        <v>133</v>
      </c>
      <c r="BM1781" s="134" t="s">
        <v>3332</v>
      </c>
    </row>
    <row r="1782" spans="2:65" s="1" customFormat="1" ht="28.8">
      <c r="B1782" s="25"/>
      <c r="D1782" s="136" t="s">
        <v>134</v>
      </c>
      <c r="F1782" s="137" t="s">
        <v>3333</v>
      </c>
      <c r="L1782" s="25"/>
      <c r="M1782" s="138"/>
      <c r="T1782" s="49"/>
      <c r="AT1782" s="13" t="s">
        <v>134</v>
      </c>
      <c r="AU1782" s="13" t="s">
        <v>84</v>
      </c>
    </row>
    <row r="1783" spans="2:65" s="1" customFormat="1" ht="16.5" customHeight="1">
      <c r="B1783" s="25"/>
      <c r="C1783" s="124" t="s">
        <v>3334</v>
      </c>
      <c r="D1783" s="124" t="s">
        <v>128</v>
      </c>
      <c r="E1783" s="125" t="s">
        <v>3335</v>
      </c>
      <c r="F1783" s="126" t="s">
        <v>3336</v>
      </c>
      <c r="G1783" s="127" t="s">
        <v>146</v>
      </c>
      <c r="H1783" s="128">
        <v>50</v>
      </c>
      <c r="I1783" s="129">
        <v>552</v>
      </c>
      <c r="J1783" s="129">
        <f>ROUND(I1783*H1783,2)</f>
        <v>27600</v>
      </c>
      <c r="K1783" s="126" t="s">
        <v>132</v>
      </c>
      <c r="L1783" s="25"/>
      <c r="M1783" s="130" t="s">
        <v>1</v>
      </c>
      <c r="N1783" s="131" t="s">
        <v>39</v>
      </c>
      <c r="O1783" s="132">
        <v>0</v>
      </c>
      <c r="P1783" s="132">
        <f>O1783*H1783</f>
        <v>0</v>
      </c>
      <c r="Q1783" s="132">
        <v>0</v>
      </c>
      <c r="R1783" s="132">
        <f>Q1783*H1783</f>
        <v>0</v>
      </c>
      <c r="S1783" s="132">
        <v>0</v>
      </c>
      <c r="T1783" s="133">
        <f>S1783*H1783</f>
        <v>0</v>
      </c>
      <c r="AR1783" s="134" t="s">
        <v>133</v>
      </c>
      <c r="AT1783" s="134" t="s">
        <v>128</v>
      </c>
      <c r="AU1783" s="134" t="s">
        <v>84</v>
      </c>
      <c r="AY1783" s="13" t="s">
        <v>125</v>
      </c>
      <c r="BE1783" s="135">
        <f>IF(N1783="základní",J1783,0)</f>
        <v>27600</v>
      </c>
      <c r="BF1783" s="135">
        <f>IF(N1783="snížená",J1783,0)</f>
        <v>0</v>
      </c>
      <c r="BG1783" s="135">
        <f>IF(N1783="zákl. přenesená",J1783,0)</f>
        <v>0</v>
      </c>
      <c r="BH1783" s="135">
        <f>IF(N1783="sníž. přenesená",J1783,0)</f>
        <v>0</v>
      </c>
      <c r="BI1783" s="135">
        <f>IF(N1783="nulová",J1783,0)</f>
        <v>0</v>
      </c>
      <c r="BJ1783" s="13" t="s">
        <v>82</v>
      </c>
      <c r="BK1783" s="135">
        <f>ROUND(I1783*H1783,2)</f>
        <v>27600</v>
      </c>
      <c r="BL1783" s="13" t="s">
        <v>133</v>
      </c>
      <c r="BM1783" s="134" t="s">
        <v>3337</v>
      </c>
    </row>
    <row r="1784" spans="2:65" s="1" customFormat="1" ht="19.2">
      <c r="B1784" s="25"/>
      <c r="D1784" s="136" t="s">
        <v>134</v>
      </c>
      <c r="F1784" s="137" t="s">
        <v>3338</v>
      </c>
      <c r="L1784" s="25"/>
      <c r="M1784" s="138"/>
      <c r="T1784" s="49"/>
      <c r="AT1784" s="13" t="s">
        <v>134</v>
      </c>
      <c r="AU1784" s="13" t="s">
        <v>84</v>
      </c>
    </row>
    <row r="1785" spans="2:65" s="1" customFormat="1" ht="16.5" customHeight="1">
      <c r="B1785" s="25"/>
      <c r="C1785" s="124" t="s">
        <v>1989</v>
      </c>
      <c r="D1785" s="124" t="s">
        <v>128</v>
      </c>
      <c r="E1785" s="125" t="s">
        <v>3339</v>
      </c>
      <c r="F1785" s="126" t="s">
        <v>3340</v>
      </c>
      <c r="G1785" s="127" t="s">
        <v>146</v>
      </c>
      <c r="H1785" s="128">
        <v>50</v>
      </c>
      <c r="I1785" s="129">
        <v>475</v>
      </c>
      <c r="J1785" s="129">
        <f>ROUND(I1785*H1785,2)</f>
        <v>23750</v>
      </c>
      <c r="K1785" s="126" t="s">
        <v>132</v>
      </c>
      <c r="L1785" s="25"/>
      <c r="M1785" s="130" t="s">
        <v>1</v>
      </c>
      <c r="N1785" s="131" t="s">
        <v>39</v>
      </c>
      <c r="O1785" s="132">
        <v>0</v>
      </c>
      <c r="P1785" s="132">
        <f>O1785*H1785</f>
        <v>0</v>
      </c>
      <c r="Q1785" s="132">
        <v>0</v>
      </c>
      <c r="R1785" s="132">
        <f>Q1785*H1785</f>
        <v>0</v>
      </c>
      <c r="S1785" s="132">
        <v>0</v>
      </c>
      <c r="T1785" s="133">
        <f>S1785*H1785</f>
        <v>0</v>
      </c>
      <c r="AR1785" s="134" t="s">
        <v>133</v>
      </c>
      <c r="AT1785" s="134" t="s">
        <v>128</v>
      </c>
      <c r="AU1785" s="134" t="s">
        <v>84</v>
      </c>
      <c r="AY1785" s="13" t="s">
        <v>125</v>
      </c>
      <c r="BE1785" s="135">
        <f>IF(N1785="základní",J1785,0)</f>
        <v>23750</v>
      </c>
      <c r="BF1785" s="135">
        <f>IF(N1785="snížená",J1785,0)</f>
        <v>0</v>
      </c>
      <c r="BG1785" s="135">
        <f>IF(N1785="zákl. přenesená",J1785,0)</f>
        <v>0</v>
      </c>
      <c r="BH1785" s="135">
        <f>IF(N1785="sníž. přenesená",J1785,0)</f>
        <v>0</v>
      </c>
      <c r="BI1785" s="135">
        <f>IF(N1785="nulová",J1785,0)</f>
        <v>0</v>
      </c>
      <c r="BJ1785" s="13" t="s">
        <v>82</v>
      </c>
      <c r="BK1785" s="135">
        <f>ROUND(I1785*H1785,2)</f>
        <v>23750</v>
      </c>
      <c r="BL1785" s="13" t="s">
        <v>133</v>
      </c>
      <c r="BM1785" s="134" t="s">
        <v>3341</v>
      </c>
    </row>
    <row r="1786" spans="2:65" s="1" customFormat="1" ht="19.2">
      <c r="B1786" s="25"/>
      <c r="D1786" s="136" t="s">
        <v>134</v>
      </c>
      <c r="F1786" s="137" t="s">
        <v>3342</v>
      </c>
      <c r="L1786" s="25"/>
      <c r="M1786" s="138"/>
      <c r="T1786" s="49"/>
      <c r="AT1786" s="13" t="s">
        <v>134</v>
      </c>
      <c r="AU1786" s="13" t="s">
        <v>84</v>
      </c>
    </row>
    <row r="1787" spans="2:65" s="1" customFormat="1" ht="16.5" customHeight="1">
      <c r="B1787" s="25"/>
      <c r="C1787" s="124" t="s">
        <v>3343</v>
      </c>
      <c r="D1787" s="124" t="s">
        <v>128</v>
      </c>
      <c r="E1787" s="125" t="s">
        <v>3344</v>
      </c>
      <c r="F1787" s="126" t="s">
        <v>3345</v>
      </c>
      <c r="G1787" s="127" t="s">
        <v>146</v>
      </c>
      <c r="H1787" s="128">
        <v>10</v>
      </c>
      <c r="I1787" s="129">
        <v>2510</v>
      </c>
      <c r="J1787" s="129">
        <f>ROUND(I1787*H1787,2)</f>
        <v>25100</v>
      </c>
      <c r="K1787" s="126" t="s">
        <v>132</v>
      </c>
      <c r="L1787" s="25"/>
      <c r="M1787" s="130" t="s">
        <v>1</v>
      </c>
      <c r="N1787" s="131" t="s">
        <v>39</v>
      </c>
      <c r="O1787" s="132">
        <v>0</v>
      </c>
      <c r="P1787" s="132">
        <f>O1787*H1787</f>
        <v>0</v>
      </c>
      <c r="Q1787" s="132">
        <v>0</v>
      </c>
      <c r="R1787" s="132">
        <f>Q1787*H1787</f>
        <v>0</v>
      </c>
      <c r="S1787" s="132">
        <v>0</v>
      </c>
      <c r="T1787" s="133">
        <f>S1787*H1787</f>
        <v>0</v>
      </c>
      <c r="AR1787" s="134" t="s">
        <v>133</v>
      </c>
      <c r="AT1787" s="134" t="s">
        <v>128</v>
      </c>
      <c r="AU1787" s="134" t="s">
        <v>84</v>
      </c>
      <c r="AY1787" s="13" t="s">
        <v>125</v>
      </c>
      <c r="BE1787" s="135">
        <f>IF(N1787="základní",J1787,0)</f>
        <v>25100</v>
      </c>
      <c r="BF1787" s="135">
        <f>IF(N1787="snížená",J1787,0)</f>
        <v>0</v>
      </c>
      <c r="BG1787" s="135">
        <f>IF(N1787="zákl. přenesená",J1787,0)</f>
        <v>0</v>
      </c>
      <c r="BH1787" s="135">
        <f>IF(N1787="sníž. přenesená",J1787,0)</f>
        <v>0</v>
      </c>
      <c r="BI1787" s="135">
        <f>IF(N1787="nulová",J1787,0)</f>
        <v>0</v>
      </c>
      <c r="BJ1787" s="13" t="s">
        <v>82</v>
      </c>
      <c r="BK1787" s="135">
        <f>ROUND(I1787*H1787,2)</f>
        <v>25100</v>
      </c>
      <c r="BL1787" s="13" t="s">
        <v>133</v>
      </c>
      <c r="BM1787" s="134" t="s">
        <v>3346</v>
      </c>
    </row>
    <row r="1788" spans="2:65" s="1" customFormat="1" ht="19.2">
      <c r="B1788" s="25"/>
      <c r="D1788" s="136" t="s">
        <v>134</v>
      </c>
      <c r="F1788" s="137" t="s">
        <v>3347</v>
      </c>
      <c r="L1788" s="25"/>
      <c r="M1788" s="138"/>
      <c r="T1788" s="49"/>
      <c r="AT1788" s="13" t="s">
        <v>134</v>
      </c>
      <c r="AU1788" s="13" t="s">
        <v>84</v>
      </c>
    </row>
    <row r="1789" spans="2:65" s="1" customFormat="1" ht="16.5" customHeight="1">
      <c r="B1789" s="25"/>
      <c r="C1789" s="124" t="s">
        <v>1994</v>
      </c>
      <c r="D1789" s="124" t="s">
        <v>128</v>
      </c>
      <c r="E1789" s="125" t="s">
        <v>3348</v>
      </c>
      <c r="F1789" s="126" t="s">
        <v>3349</v>
      </c>
      <c r="G1789" s="127" t="s">
        <v>146</v>
      </c>
      <c r="H1789" s="128">
        <v>10</v>
      </c>
      <c r="I1789" s="129">
        <v>2680</v>
      </c>
      <c r="J1789" s="129">
        <f>ROUND(I1789*H1789,2)</f>
        <v>26800</v>
      </c>
      <c r="K1789" s="126" t="s">
        <v>132</v>
      </c>
      <c r="L1789" s="25"/>
      <c r="M1789" s="130" t="s">
        <v>1</v>
      </c>
      <c r="N1789" s="131" t="s">
        <v>39</v>
      </c>
      <c r="O1789" s="132">
        <v>0</v>
      </c>
      <c r="P1789" s="132">
        <f>O1789*H1789</f>
        <v>0</v>
      </c>
      <c r="Q1789" s="132">
        <v>0</v>
      </c>
      <c r="R1789" s="132">
        <f>Q1789*H1789</f>
        <v>0</v>
      </c>
      <c r="S1789" s="132">
        <v>0</v>
      </c>
      <c r="T1789" s="133">
        <f>S1789*H1789</f>
        <v>0</v>
      </c>
      <c r="AR1789" s="134" t="s">
        <v>133</v>
      </c>
      <c r="AT1789" s="134" t="s">
        <v>128</v>
      </c>
      <c r="AU1789" s="134" t="s">
        <v>84</v>
      </c>
      <c r="AY1789" s="13" t="s">
        <v>125</v>
      </c>
      <c r="BE1789" s="135">
        <f>IF(N1789="základní",J1789,0)</f>
        <v>26800</v>
      </c>
      <c r="BF1789" s="135">
        <f>IF(N1789="snížená",J1789,0)</f>
        <v>0</v>
      </c>
      <c r="BG1789" s="135">
        <f>IF(N1789="zákl. přenesená",J1789,0)</f>
        <v>0</v>
      </c>
      <c r="BH1789" s="135">
        <f>IF(N1789="sníž. přenesená",J1789,0)</f>
        <v>0</v>
      </c>
      <c r="BI1789" s="135">
        <f>IF(N1789="nulová",J1789,0)</f>
        <v>0</v>
      </c>
      <c r="BJ1789" s="13" t="s">
        <v>82</v>
      </c>
      <c r="BK1789" s="135">
        <f>ROUND(I1789*H1789,2)</f>
        <v>26800</v>
      </c>
      <c r="BL1789" s="13" t="s">
        <v>133</v>
      </c>
      <c r="BM1789" s="134" t="s">
        <v>3350</v>
      </c>
    </row>
    <row r="1790" spans="2:65" s="1" customFormat="1" ht="19.2">
      <c r="B1790" s="25"/>
      <c r="D1790" s="136" t="s">
        <v>134</v>
      </c>
      <c r="F1790" s="137" t="s">
        <v>3351</v>
      </c>
      <c r="L1790" s="25"/>
      <c r="M1790" s="138"/>
      <c r="T1790" s="49"/>
      <c r="AT1790" s="13" t="s">
        <v>134</v>
      </c>
      <c r="AU1790" s="13" t="s">
        <v>84</v>
      </c>
    </row>
    <row r="1791" spans="2:65" s="1" customFormat="1" ht="16.5" customHeight="1">
      <c r="B1791" s="25"/>
      <c r="C1791" s="124" t="s">
        <v>3352</v>
      </c>
      <c r="D1791" s="124" t="s">
        <v>128</v>
      </c>
      <c r="E1791" s="125" t="s">
        <v>3353</v>
      </c>
      <c r="F1791" s="126" t="s">
        <v>3354</v>
      </c>
      <c r="G1791" s="127" t="s">
        <v>146</v>
      </c>
      <c r="H1791" s="128">
        <v>10</v>
      </c>
      <c r="I1791" s="129">
        <v>2950</v>
      </c>
      <c r="J1791" s="129">
        <f>ROUND(I1791*H1791,2)</f>
        <v>29500</v>
      </c>
      <c r="K1791" s="126" t="s">
        <v>132</v>
      </c>
      <c r="L1791" s="25"/>
      <c r="M1791" s="130" t="s">
        <v>1</v>
      </c>
      <c r="N1791" s="131" t="s">
        <v>39</v>
      </c>
      <c r="O1791" s="132">
        <v>0</v>
      </c>
      <c r="P1791" s="132">
        <f>O1791*H1791</f>
        <v>0</v>
      </c>
      <c r="Q1791" s="132">
        <v>0</v>
      </c>
      <c r="R1791" s="132">
        <f>Q1791*H1791</f>
        <v>0</v>
      </c>
      <c r="S1791" s="132">
        <v>0</v>
      </c>
      <c r="T1791" s="133">
        <f>S1791*H1791</f>
        <v>0</v>
      </c>
      <c r="AR1791" s="134" t="s">
        <v>133</v>
      </c>
      <c r="AT1791" s="134" t="s">
        <v>128</v>
      </c>
      <c r="AU1791" s="134" t="s">
        <v>84</v>
      </c>
      <c r="AY1791" s="13" t="s">
        <v>125</v>
      </c>
      <c r="BE1791" s="135">
        <f>IF(N1791="základní",J1791,0)</f>
        <v>29500</v>
      </c>
      <c r="BF1791" s="135">
        <f>IF(N1791="snížená",J1791,0)</f>
        <v>0</v>
      </c>
      <c r="BG1791" s="135">
        <f>IF(N1791="zákl. přenesená",J1791,0)</f>
        <v>0</v>
      </c>
      <c r="BH1791" s="135">
        <f>IF(N1791="sníž. přenesená",J1791,0)</f>
        <v>0</v>
      </c>
      <c r="BI1791" s="135">
        <f>IF(N1791="nulová",J1791,0)</f>
        <v>0</v>
      </c>
      <c r="BJ1791" s="13" t="s">
        <v>82</v>
      </c>
      <c r="BK1791" s="135">
        <f>ROUND(I1791*H1791,2)</f>
        <v>29500</v>
      </c>
      <c r="BL1791" s="13" t="s">
        <v>133</v>
      </c>
      <c r="BM1791" s="134" t="s">
        <v>3355</v>
      </c>
    </row>
    <row r="1792" spans="2:65" s="1" customFormat="1" ht="19.2">
      <c r="B1792" s="25"/>
      <c r="D1792" s="136" t="s">
        <v>134</v>
      </c>
      <c r="F1792" s="137" t="s">
        <v>3356</v>
      </c>
      <c r="L1792" s="25"/>
      <c r="M1792" s="138"/>
      <c r="T1792" s="49"/>
      <c r="AT1792" s="13" t="s">
        <v>134</v>
      </c>
      <c r="AU1792" s="13" t="s">
        <v>84</v>
      </c>
    </row>
    <row r="1793" spans="2:65" s="1" customFormat="1" ht="16.5" customHeight="1">
      <c r="B1793" s="25"/>
      <c r="C1793" s="124" t="s">
        <v>2004</v>
      </c>
      <c r="D1793" s="124" t="s">
        <v>128</v>
      </c>
      <c r="E1793" s="125" t="s">
        <v>3357</v>
      </c>
      <c r="F1793" s="126" t="s">
        <v>3358</v>
      </c>
      <c r="G1793" s="127" t="s">
        <v>146</v>
      </c>
      <c r="H1793" s="128">
        <v>50</v>
      </c>
      <c r="I1793" s="129">
        <v>412</v>
      </c>
      <c r="J1793" s="129">
        <f>ROUND(I1793*H1793,2)</f>
        <v>20600</v>
      </c>
      <c r="K1793" s="126" t="s">
        <v>132</v>
      </c>
      <c r="L1793" s="25"/>
      <c r="M1793" s="130" t="s">
        <v>1</v>
      </c>
      <c r="N1793" s="131" t="s">
        <v>39</v>
      </c>
      <c r="O1793" s="132">
        <v>0</v>
      </c>
      <c r="P1793" s="132">
        <f>O1793*H1793</f>
        <v>0</v>
      </c>
      <c r="Q1793" s="132">
        <v>0</v>
      </c>
      <c r="R1793" s="132">
        <f>Q1793*H1793</f>
        <v>0</v>
      </c>
      <c r="S1793" s="132">
        <v>0</v>
      </c>
      <c r="T1793" s="133">
        <f>S1793*H1793</f>
        <v>0</v>
      </c>
      <c r="AR1793" s="134" t="s">
        <v>133</v>
      </c>
      <c r="AT1793" s="134" t="s">
        <v>128</v>
      </c>
      <c r="AU1793" s="134" t="s">
        <v>84</v>
      </c>
      <c r="AY1793" s="13" t="s">
        <v>125</v>
      </c>
      <c r="BE1793" s="135">
        <f>IF(N1793="základní",J1793,0)</f>
        <v>20600</v>
      </c>
      <c r="BF1793" s="135">
        <f>IF(N1793="snížená",J1793,0)</f>
        <v>0</v>
      </c>
      <c r="BG1793" s="135">
        <f>IF(N1793="zákl. přenesená",J1793,0)</f>
        <v>0</v>
      </c>
      <c r="BH1793" s="135">
        <f>IF(N1793="sníž. přenesená",J1793,0)</f>
        <v>0</v>
      </c>
      <c r="BI1793" s="135">
        <f>IF(N1793="nulová",J1793,0)</f>
        <v>0</v>
      </c>
      <c r="BJ1793" s="13" t="s">
        <v>82</v>
      </c>
      <c r="BK1793" s="135">
        <f>ROUND(I1793*H1793,2)</f>
        <v>20600</v>
      </c>
      <c r="BL1793" s="13" t="s">
        <v>133</v>
      </c>
      <c r="BM1793" s="134" t="s">
        <v>3359</v>
      </c>
    </row>
    <row r="1794" spans="2:65" s="1" customFormat="1" ht="19.2">
      <c r="B1794" s="25"/>
      <c r="D1794" s="136" t="s">
        <v>134</v>
      </c>
      <c r="F1794" s="137" t="s">
        <v>3360</v>
      </c>
      <c r="L1794" s="25"/>
      <c r="M1794" s="138"/>
      <c r="T1794" s="49"/>
      <c r="AT1794" s="13" t="s">
        <v>134</v>
      </c>
      <c r="AU1794" s="13" t="s">
        <v>84</v>
      </c>
    </row>
    <row r="1795" spans="2:65" s="1" customFormat="1" ht="16.5" customHeight="1">
      <c r="B1795" s="25"/>
      <c r="C1795" s="124" t="s">
        <v>3361</v>
      </c>
      <c r="D1795" s="124" t="s">
        <v>128</v>
      </c>
      <c r="E1795" s="125" t="s">
        <v>3362</v>
      </c>
      <c r="F1795" s="126" t="s">
        <v>3363</v>
      </c>
      <c r="G1795" s="127" t="s">
        <v>146</v>
      </c>
      <c r="H1795" s="128">
        <v>50</v>
      </c>
      <c r="I1795" s="129">
        <v>510</v>
      </c>
      <c r="J1795" s="129">
        <f>ROUND(I1795*H1795,2)</f>
        <v>25500</v>
      </c>
      <c r="K1795" s="126" t="s">
        <v>132</v>
      </c>
      <c r="L1795" s="25"/>
      <c r="M1795" s="130" t="s">
        <v>1</v>
      </c>
      <c r="N1795" s="131" t="s">
        <v>39</v>
      </c>
      <c r="O1795" s="132">
        <v>0</v>
      </c>
      <c r="P1795" s="132">
        <f>O1795*H1795</f>
        <v>0</v>
      </c>
      <c r="Q1795" s="132">
        <v>0</v>
      </c>
      <c r="R1795" s="132">
        <f>Q1795*H1795</f>
        <v>0</v>
      </c>
      <c r="S1795" s="132">
        <v>0</v>
      </c>
      <c r="T1795" s="133">
        <f>S1795*H1795</f>
        <v>0</v>
      </c>
      <c r="AR1795" s="134" t="s">
        <v>133</v>
      </c>
      <c r="AT1795" s="134" t="s">
        <v>128</v>
      </c>
      <c r="AU1795" s="134" t="s">
        <v>84</v>
      </c>
      <c r="AY1795" s="13" t="s">
        <v>125</v>
      </c>
      <c r="BE1795" s="135">
        <f>IF(N1795="základní",J1795,0)</f>
        <v>25500</v>
      </c>
      <c r="BF1795" s="135">
        <f>IF(N1795="snížená",J1795,0)</f>
        <v>0</v>
      </c>
      <c r="BG1795" s="135">
        <f>IF(N1795="zákl. přenesená",J1795,0)</f>
        <v>0</v>
      </c>
      <c r="BH1795" s="135">
        <f>IF(N1795="sníž. přenesená",J1795,0)</f>
        <v>0</v>
      </c>
      <c r="BI1795" s="135">
        <f>IF(N1795="nulová",J1795,0)</f>
        <v>0</v>
      </c>
      <c r="BJ1795" s="13" t="s">
        <v>82</v>
      </c>
      <c r="BK1795" s="135">
        <f>ROUND(I1795*H1795,2)</f>
        <v>25500</v>
      </c>
      <c r="BL1795" s="13" t="s">
        <v>133</v>
      </c>
      <c r="BM1795" s="134" t="s">
        <v>3364</v>
      </c>
    </row>
    <row r="1796" spans="2:65" s="1" customFormat="1" ht="19.2">
      <c r="B1796" s="25"/>
      <c r="D1796" s="136" t="s">
        <v>134</v>
      </c>
      <c r="F1796" s="137" t="s">
        <v>3365</v>
      </c>
      <c r="L1796" s="25"/>
      <c r="M1796" s="138"/>
      <c r="T1796" s="49"/>
      <c r="AT1796" s="13" t="s">
        <v>134</v>
      </c>
      <c r="AU1796" s="13" t="s">
        <v>84</v>
      </c>
    </row>
    <row r="1797" spans="2:65" s="1" customFormat="1" ht="16.5" customHeight="1">
      <c r="B1797" s="25"/>
      <c r="C1797" s="124" t="s">
        <v>2009</v>
      </c>
      <c r="D1797" s="124" t="s">
        <v>128</v>
      </c>
      <c r="E1797" s="125" t="s">
        <v>3366</v>
      </c>
      <c r="F1797" s="126" t="s">
        <v>3367</v>
      </c>
      <c r="G1797" s="127" t="s">
        <v>431</v>
      </c>
      <c r="H1797" s="128">
        <v>20</v>
      </c>
      <c r="I1797" s="129">
        <v>419</v>
      </c>
      <c r="J1797" s="129">
        <f>ROUND(I1797*H1797,2)</f>
        <v>8380</v>
      </c>
      <c r="K1797" s="126" t="s">
        <v>132</v>
      </c>
      <c r="L1797" s="25"/>
      <c r="M1797" s="130" t="s">
        <v>1</v>
      </c>
      <c r="N1797" s="131" t="s">
        <v>39</v>
      </c>
      <c r="O1797" s="132">
        <v>0</v>
      </c>
      <c r="P1797" s="132">
        <f>O1797*H1797</f>
        <v>0</v>
      </c>
      <c r="Q1797" s="132">
        <v>0</v>
      </c>
      <c r="R1797" s="132">
        <f>Q1797*H1797</f>
        <v>0</v>
      </c>
      <c r="S1797" s="132">
        <v>0</v>
      </c>
      <c r="T1797" s="133">
        <f>S1797*H1797</f>
        <v>0</v>
      </c>
      <c r="AR1797" s="134" t="s">
        <v>133</v>
      </c>
      <c r="AT1797" s="134" t="s">
        <v>128</v>
      </c>
      <c r="AU1797" s="134" t="s">
        <v>84</v>
      </c>
      <c r="AY1797" s="13" t="s">
        <v>125</v>
      </c>
      <c r="BE1797" s="135">
        <f>IF(N1797="základní",J1797,0)</f>
        <v>8380</v>
      </c>
      <c r="BF1797" s="135">
        <f>IF(N1797="snížená",J1797,0)</f>
        <v>0</v>
      </c>
      <c r="BG1797" s="135">
        <f>IF(N1797="zákl. přenesená",J1797,0)</f>
        <v>0</v>
      </c>
      <c r="BH1797" s="135">
        <f>IF(N1797="sníž. přenesená",J1797,0)</f>
        <v>0</v>
      </c>
      <c r="BI1797" s="135">
        <f>IF(N1797="nulová",J1797,0)</f>
        <v>0</v>
      </c>
      <c r="BJ1797" s="13" t="s">
        <v>82</v>
      </c>
      <c r="BK1797" s="135">
        <f>ROUND(I1797*H1797,2)</f>
        <v>8380</v>
      </c>
      <c r="BL1797" s="13" t="s">
        <v>133</v>
      </c>
      <c r="BM1797" s="134" t="s">
        <v>3368</v>
      </c>
    </row>
    <row r="1798" spans="2:65" s="1" customFormat="1" ht="19.2">
      <c r="B1798" s="25"/>
      <c r="D1798" s="136" t="s">
        <v>134</v>
      </c>
      <c r="F1798" s="137" t="s">
        <v>3369</v>
      </c>
      <c r="L1798" s="25"/>
      <c r="M1798" s="138"/>
      <c r="T1798" s="49"/>
      <c r="AT1798" s="13" t="s">
        <v>134</v>
      </c>
      <c r="AU1798" s="13" t="s">
        <v>84</v>
      </c>
    </row>
    <row r="1799" spans="2:65" s="1" customFormat="1" ht="16.5" customHeight="1">
      <c r="B1799" s="25"/>
      <c r="C1799" s="124" t="s">
        <v>3370</v>
      </c>
      <c r="D1799" s="124" t="s">
        <v>128</v>
      </c>
      <c r="E1799" s="125" t="s">
        <v>3371</v>
      </c>
      <c r="F1799" s="126" t="s">
        <v>3372</v>
      </c>
      <c r="G1799" s="127" t="s">
        <v>431</v>
      </c>
      <c r="H1799" s="128">
        <v>20</v>
      </c>
      <c r="I1799" s="129">
        <v>342</v>
      </c>
      <c r="J1799" s="129">
        <f>ROUND(I1799*H1799,2)</f>
        <v>6840</v>
      </c>
      <c r="K1799" s="126" t="s">
        <v>132</v>
      </c>
      <c r="L1799" s="25"/>
      <c r="M1799" s="130" t="s">
        <v>1</v>
      </c>
      <c r="N1799" s="131" t="s">
        <v>39</v>
      </c>
      <c r="O1799" s="132">
        <v>0</v>
      </c>
      <c r="P1799" s="132">
        <f>O1799*H1799</f>
        <v>0</v>
      </c>
      <c r="Q1799" s="132">
        <v>0</v>
      </c>
      <c r="R1799" s="132">
        <f>Q1799*H1799</f>
        <v>0</v>
      </c>
      <c r="S1799" s="132">
        <v>0</v>
      </c>
      <c r="T1799" s="133">
        <f>S1799*H1799</f>
        <v>0</v>
      </c>
      <c r="AR1799" s="134" t="s">
        <v>133</v>
      </c>
      <c r="AT1799" s="134" t="s">
        <v>128</v>
      </c>
      <c r="AU1799" s="134" t="s">
        <v>84</v>
      </c>
      <c r="AY1799" s="13" t="s">
        <v>125</v>
      </c>
      <c r="BE1799" s="135">
        <f>IF(N1799="základní",J1799,0)</f>
        <v>6840</v>
      </c>
      <c r="BF1799" s="135">
        <f>IF(N1799="snížená",J1799,0)</f>
        <v>0</v>
      </c>
      <c r="BG1799" s="135">
        <f>IF(N1799="zákl. přenesená",J1799,0)</f>
        <v>0</v>
      </c>
      <c r="BH1799" s="135">
        <f>IF(N1799="sníž. přenesená",J1799,0)</f>
        <v>0</v>
      </c>
      <c r="BI1799" s="135">
        <f>IF(N1799="nulová",J1799,0)</f>
        <v>0</v>
      </c>
      <c r="BJ1799" s="13" t="s">
        <v>82</v>
      </c>
      <c r="BK1799" s="135">
        <f>ROUND(I1799*H1799,2)</f>
        <v>6840</v>
      </c>
      <c r="BL1799" s="13" t="s">
        <v>133</v>
      </c>
      <c r="BM1799" s="134" t="s">
        <v>3373</v>
      </c>
    </row>
    <row r="1800" spans="2:65" s="1" customFormat="1" ht="19.2">
      <c r="B1800" s="25"/>
      <c r="D1800" s="136" t="s">
        <v>134</v>
      </c>
      <c r="F1800" s="137" t="s">
        <v>3374</v>
      </c>
      <c r="L1800" s="25"/>
      <c r="M1800" s="138"/>
      <c r="T1800" s="49"/>
      <c r="AT1800" s="13" t="s">
        <v>134</v>
      </c>
      <c r="AU1800" s="13" t="s">
        <v>84</v>
      </c>
    </row>
    <row r="1801" spans="2:65" s="1" customFormat="1" ht="16.5" customHeight="1">
      <c r="B1801" s="25"/>
      <c r="C1801" s="124" t="s">
        <v>2034</v>
      </c>
      <c r="D1801" s="124" t="s">
        <v>128</v>
      </c>
      <c r="E1801" s="125" t="s">
        <v>3375</v>
      </c>
      <c r="F1801" s="126" t="s">
        <v>3376</v>
      </c>
      <c r="G1801" s="127" t="s">
        <v>431</v>
      </c>
      <c r="H1801" s="128">
        <v>20</v>
      </c>
      <c r="I1801" s="129">
        <v>629</v>
      </c>
      <c r="J1801" s="129">
        <f>ROUND(I1801*H1801,2)</f>
        <v>12580</v>
      </c>
      <c r="K1801" s="126" t="s">
        <v>132</v>
      </c>
      <c r="L1801" s="25"/>
      <c r="M1801" s="130" t="s">
        <v>1</v>
      </c>
      <c r="N1801" s="131" t="s">
        <v>39</v>
      </c>
      <c r="O1801" s="132">
        <v>0</v>
      </c>
      <c r="P1801" s="132">
        <f>O1801*H1801</f>
        <v>0</v>
      </c>
      <c r="Q1801" s="132">
        <v>0</v>
      </c>
      <c r="R1801" s="132">
        <f>Q1801*H1801</f>
        <v>0</v>
      </c>
      <c r="S1801" s="132">
        <v>0</v>
      </c>
      <c r="T1801" s="133">
        <f>S1801*H1801</f>
        <v>0</v>
      </c>
      <c r="AR1801" s="134" t="s">
        <v>133</v>
      </c>
      <c r="AT1801" s="134" t="s">
        <v>128</v>
      </c>
      <c r="AU1801" s="134" t="s">
        <v>84</v>
      </c>
      <c r="AY1801" s="13" t="s">
        <v>125</v>
      </c>
      <c r="BE1801" s="135">
        <f>IF(N1801="základní",J1801,0)</f>
        <v>12580</v>
      </c>
      <c r="BF1801" s="135">
        <f>IF(N1801="snížená",J1801,0)</f>
        <v>0</v>
      </c>
      <c r="BG1801" s="135">
        <f>IF(N1801="zákl. přenesená",J1801,0)</f>
        <v>0</v>
      </c>
      <c r="BH1801" s="135">
        <f>IF(N1801="sníž. přenesená",J1801,0)</f>
        <v>0</v>
      </c>
      <c r="BI1801" s="135">
        <f>IF(N1801="nulová",J1801,0)</f>
        <v>0</v>
      </c>
      <c r="BJ1801" s="13" t="s">
        <v>82</v>
      </c>
      <c r="BK1801" s="135">
        <f>ROUND(I1801*H1801,2)</f>
        <v>12580</v>
      </c>
      <c r="BL1801" s="13" t="s">
        <v>133</v>
      </c>
      <c r="BM1801" s="134" t="s">
        <v>3377</v>
      </c>
    </row>
    <row r="1802" spans="2:65" s="1" customFormat="1" ht="19.2">
      <c r="B1802" s="25"/>
      <c r="D1802" s="136" t="s">
        <v>134</v>
      </c>
      <c r="F1802" s="137" t="s">
        <v>3378</v>
      </c>
      <c r="L1802" s="25"/>
      <c r="M1802" s="138"/>
      <c r="T1802" s="49"/>
      <c r="AT1802" s="13" t="s">
        <v>134</v>
      </c>
      <c r="AU1802" s="13" t="s">
        <v>84</v>
      </c>
    </row>
    <row r="1803" spans="2:65" s="1" customFormat="1" ht="16.5" customHeight="1">
      <c r="B1803" s="25"/>
      <c r="C1803" s="124" t="s">
        <v>3379</v>
      </c>
      <c r="D1803" s="124" t="s">
        <v>128</v>
      </c>
      <c r="E1803" s="125" t="s">
        <v>3380</v>
      </c>
      <c r="F1803" s="126" t="s">
        <v>3381</v>
      </c>
      <c r="G1803" s="127" t="s">
        <v>431</v>
      </c>
      <c r="H1803" s="128">
        <v>20</v>
      </c>
      <c r="I1803" s="129">
        <v>1130</v>
      </c>
      <c r="J1803" s="129">
        <f>ROUND(I1803*H1803,2)</f>
        <v>22600</v>
      </c>
      <c r="K1803" s="126" t="s">
        <v>132</v>
      </c>
      <c r="L1803" s="25"/>
      <c r="M1803" s="130" t="s">
        <v>1</v>
      </c>
      <c r="N1803" s="131" t="s">
        <v>39</v>
      </c>
      <c r="O1803" s="132">
        <v>0</v>
      </c>
      <c r="P1803" s="132">
        <f>O1803*H1803</f>
        <v>0</v>
      </c>
      <c r="Q1803" s="132">
        <v>0</v>
      </c>
      <c r="R1803" s="132">
        <f>Q1803*H1803</f>
        <v>0</v>
      </c>
      <c r="S1803" s="132">
        <v>0</v>
      </c>
      <c r="T1803" s="133">
        <f>S1803*H1803</f>
        <v>0</v>
      </c>
      <c r="AR1803" s="134" t="s">
        <v>133</v>
      </c>
      <c r="AT1803" s="134" t="s">
        <v>128</v>
      </c>
      <c r="AU1803" s="134" t="s">
        <v>84</v>
      </c>
      <c r="AY1803" s="13" t="s">
        <v>125</v>
      </c>
      <c r="BE1803" s="135">
        <f>IF(N1803="základní",J1803,0)</f>
        <v>22600</v>
      </c>
      <c r="BF1803" s="135">
        <f>IF(N1803="snížená",J1803,0)</f>
        <v>0</v>
      </c>
      <c r="BG1803" s="135">
        <f>IF(N1803="zákl. přenesená",J1803,0)</f>
        <v>0</v>
      </c>
      <c r="BH1803" s="135">
        <f>IF(N1803="sníž. přenesená",J1803,0)</f>
        <v>0</v>
      </c>
      <c r="BI1803" s="135">
        <f>IF(N1803="nulová",J1803,0)</f>
        <v>0</v>
      </c>
      <c r="BJ1803" s="13" t="s">
        <v>82</v>
      </c>
      <c r="BK1803" s="135">
        <f>ROUND(I1803*H1803,2)</f>
        <v>22600</v>
      </c>
      <c r="BL1803" s="13" t="s">
        <v>133</v>
      </c>
      <c r="BM1803" s="134" t="s">
        <v>3382</v>
      </c>
    </row>
    <row r="1804" spans="2:65" s="1" customFormat="1" ht="19.2">
      <c r="B1804" s="25"/>
      <c r="D1804" s="136" t="s">
        <v>134</v>
      </c>
      <c r="F1804" s="137" t="s">
        <v>3383</v>
      </c>
      <c r="L1804" s="25"/>
      <c r="M1804" s="138"/>
      <c r="T1804" s="49"/>
      <c r="AT1804" s="13" t="s">
        <v>134</v>
      </c>
      <c r="AU1804" s="13" t="s">
        <v>84</v>
      </c>
    </row>
    <row r="1805" spans="2:65" s="1" customFormat="1" ht="16.5" customHeight="1">
      <c r="B1805" s="25"/>
      <c r="C1805" s="124" t="s">
        <v>2039</v>
      </c>
      <c r="D1805" s="124" t="s">
        <v>128</v>
      </c>
      <c r="E1805" s="125" t="s">
        <v>3384</v>
      </c>
      <c r="F1805" s="126" t="s">
        <v>3385</v>
      </c>
      <c r="G1805" s="127" t="s">
        <v>431</v>
      </c>
      <c r="H1805" s="128">
        <v>20</v>
      </c>
      <c r="I1805" s="129">
        <v>852</v>
      </c>
      <c r="J1805" s="129">
        <f>ROUND(I1805*H1805,2)</f>
        <v>17040</v>
      </c>
      <c r="K1805" s="126" t="s">
        <v>132</v>
      </c>
      <c r="L1805" s="25"/>
      <c r="M1805" s="130" t="s">
        <v>1</v>
      </c>
      <c r="N1805" s="131" t="s">
        <v>39</v>
      </c>
      <c r="O1805" s="132">
        <v>0</v>
      </c>
      <c r="P1805" s="132">
        <f>O1805*H1805</f>
        <v>0</v>
      </c>
      <c r="Q1805" s="132">
        <v>0</v>
      </c>
      <c r="R1805" s="132">
        <f>Q1805*H1805</f>
        <v>0</v>
      </c>
      <c r="S1805" s="132">
        <v>0</v>
      </c>
      <c r="T1805" s="133">
        <f>S1805*H1805</f>
        <v>0</v>
      </c>
      <c r="AR1805" s="134" t="s">
        <v>133</v>
      </c>
      <c r="AT1805" s="134" t="s">
        <v>128</v>
      </c>
      <c r="AU1805" s="134" t="s">
        <v>84</v>
      </c>
      <c r="AY1805" s="13" t="s">
        <v>125</v>
      </c>
      <c r="BE1805" s="135">
        <f>IF(N1805="základní",J1805,0)</f>
        <v>17040</v>
      </c>
      <c r="BF1805" s="135">
        <f>IF(N1805="snížená",J1805,0)</f>
        <v>0</v>
      </c>
      <c r="BG1805" s="135">
        <f>IF(N1805="zákl. přenesená",J1805,0)</f>
        <v>0</v>
      </c>
      <c r="BH1805" s="135">
        <f>IF(N1805="sníž. přenesená",J1805,0)</f>
        <v>0</v>
      </c>
      <c r="BI1805" s="135">
        <f>IF(N1805="nulová",J1805,0)</f>
        <v>0</v>
      </c>
      <c r="BJ1805" s="13" t="s">
        <v>82</v>
      </c>
      <c r="BK1805" s="135">
        <f>ROUND(I1805*H1805,2)</f>
        <v>17040</v>
      </c>
      <c r="BL1805" s="13" t="s">
        <v>133</v>
      </c>
      <c r="BM1805" s="134" t="s">
        <v>3386</v>
      </c>
    </row>
    <row r="1806" spans="2:65" s="1" customFormat="1" ht="19.2">
      <c r="B1806" s="25"/>
      <c r="D1806" s="136" t="s">
        <v>134</v>
      </c>
      <c r="F1806" s="137" t="s">
        <v>3387</v>
      </c>
      <c r="L1806" s="25"/>
      <c r="M1806" s="138"/>
      <c r="T1806" s="49"/>
      <c r="AT1806" s="13" t="s">
        <v>134</v>
      </c>
      <c r="AU1806" s="13" t="s">
        <v>84</v>
      </c>
    </row>
    <row r="1807" spans="2:65" s="1" customFormat="1" ht="16.5" customHeight="1">
      <c r="B1807" s="25"/>
      <c r="C1807" s="124" t="s">
        <v>3388</v>
      </c>
      <c r="D1807" s="124" t="s">
        <v>128</v>
      </c>
      <c r="E1807" s="125" t="s">
        <v>3389</v>
      </c>
      <c r="F1807" s="126" t="s">
        <v>3390</v>
      </c>
      <c r="G1807" s="127" t="s">
        <v>431</v>
      </c>
      <c r="H1807" s="128">
        <v>20</v>
      </c>
      <c r="I1807" s="129">
        <v>992</v>
      </c>
      <c r="J1807" s="129">
        <f>ROUND(I1807*H1807,2)</f>
        <v>19840</v>
      </c>
      <c r="K1807" s="126" t="s">
        <v>132</v>
      </c>
      <c r="L1807" s="25"/>
      <c r="M1807" s="130" t="s">
        <v>1</v>
      </c>
      <c r="N1807" s="131" t="s">
        <v>39</v>
      </c>
      <c r="O1807" s="132">
        <v>0</v>
      </c>
      <c r="P1807" s="132">
        <f>O1807*H1807</f>
        <v>0</v>
      </c>
      <c r="Q1807" s="132">
        <v>0</v>
      </c>
      <c r="R1807" s="132">
        <f>Q1807*H1807</f>
        <v>0</v>
      </c>
      <c r="S1807" s="132">
        <v>0</v>
      </c>
      <c r="T1807" s="133">
        <f>S1807*H1807</f>
        <v>0</v>
      </c>
      <c r="AR1807" s="134" t="s">
        <v>133</v>
      </c>
      <c r="AT1807" s="134" t="s">
        <v>128</v>
      </c>
      <c r="AU1807" s="134" t="s">
        <v>84</v>
      </c>
      <c r="AY1807" s="13" t="s">
        <v>125</v>
      </c>
      <c r="BE1807" s="135">
        <f>IF(N1807="základní",J1807,0)</f>
        <v>19840</v>
      </c>
      <c r="BF1807" s="135">
        <f>IF(N1807="snížená",J1807,0)</f>
        <v>0</v>
      </c>
      <c r="BG1807" s="135">
        <f>IF(N1807="zákl. přenesená",J1807,0)</f>
        <v>0</v>
      </c>
      <c r="BH1807" s="135">
        <f>IF(N1807="sníž. přenesená",J1807,0)</f>
        <v>0</v>
      </c>
      <c r="BI1807" s="135">
        <f>IF(N1807="nulová",J1807,0)</f>
        <v>0</v>
      </c>
      <c r="BJ1807" s="13" t="s">
        <v>82</v>
      </c>
      <c r="BK1807" s="135">
        <f>ROUND(I1807*H1807,2)</f>
        <v>19840</v>
      </c>
      <c r="BL1807" s="13" t="s">
        <v>133</v>
      </c>
      <c r="BM1807" s="134" t="s">
        <v>3391</v>
      </c>
    </row>
    <row r="1808" spans="2:65" s="1" customFormat="1" ht="19.2">
      <c r="B1808" s="25"/>
      <c r="D1808" s="136" t="s">
        <v>134</v>
      </c>
      <c r="F1808" s="137" t="s">
        <v>3392</v>
      </c>
      <c r="L1808" s="25"/>
      <c r="M1808" s="138"/>
      <c r="T1808" s="49"/>
      <c r="AT1808" s="13" t="s">
        <v>134</v>
      </c>
      <c r="AU1808" s="13" t="s">
        <v>84</v>
      </c>
    </row>
    <row r="1809" spans="2:65" s="1" customFormat="1" ht="16.5" customHeight="1">
      <c r="B1809" s="25"/>
      <c r="C1809" s="124" t="s">
        <v>2049</v>
      </c>
      <c r="D1809" s="124" t="s">
        <v>128</v>
      </c>
      <c r="E1809" s="125" t="s">
        <v>3393</v>
      </c>
      <c r="F1809" s="126" t="s">
        <v>3394</v>
      </c>
      <c r="G1809" s="127" t="s">
        <v>431</v>
      </c>
      <c r="H1809" s="128">
        <v>20</v>
      </c>
      <c r="I1809" s="129">
        <v>1680</v>
      </c>
      <c r="J1809" s="129">
        <f>ROUND(I1809*H1809,2)</f>
        <v>33600</v>
      </c>
      <c r="K1809" s="126" t="s">
        <v>132</v>
      </c>
      <c r="L1809" s="25"/>
      <c r="M1809" s="130" t="s">
        <v>1</v>
      </c>
      <c r="N1809" s="131" t="s">
        <v>39</v>
      </c>
      <c r="O1809" s="132">
        <v>0</v>
      </c>
      <c r="P1809" s="132">
        <f>O1809*H1809</f>
        <v>0</v>
      </c>
      <c r="Q1809" s="132">
        <v>0</v>
      </c>
      <c r="R1809" s="132">
        <f>Q1809*H1809</f>
        <v>0</v>
      </c>
      <c r="S1809" s="132">
        <v>0</v>
      </c>
      <c r="T1809" s="133">
        <f>S1809*H1809</f>
        <v>0</v>
      </c>
      <c r="AR1809" s="134" t="s">
        <v>133</v>
      </c>
      <c r="AT1809" s="134" t="s">
        <v>128</v>
      </c>
      <c r="AU1809" s="134" t="s">
        <v>84</v>
      </c>
      <c r="AY1809" s="13" t="s">
        <v>125</v>
      </c>
      <c r="BE1809" s="135">
        <f>IF(N1809="základní",J1809,0)</f>
        <v>33600</v>
      </c>
      <c r="BF1809" s="135">
        <f>IF(N1809="snížená",J1809,0)</f>
        <v>0</v>
      </c>
      <c r="BG1809" s="135">
        <f>IF(N1809="zákl. přenesená",J1809,0)</f>
        <v>0</v>
      </c>
      <c r="BH1809" s="135">
        <f>IF(N1809="sníž. přenesená",J1809,0)</f>
        <v>0</v>
      </c>
      <c r="BI1809" s="135">
        <f>IF(N1809="nulová",J1809,0)</f>
        <v>0</v>
      </c>
      <c r="BJ1809" s="13" t="s">
        <v>82</v>
      </c>
      <c r="BK1809" s="135">
        <f>ROUND(I1809*H1809,2)</f>
        <v>33600</v>
      </c>
      <c r="BL1809" s="13" t="s">
        <v>133</v>
      </c>
      <c r="BM1809" s="134" t="s">
        <v>3395</v>
      </c>
    </row>
    <row r="1810" spans="2:65" s="1" customFormat="1" ht="19.2">
      <c r="B1810" s="25"/>
      <c r="D1810" s="136" t="s">
        <v>134</v>
      </c>
      <c r="F1810" s="137" t="s">
        <v>3396</v>
      </c>
      <c r="L1810" s="25"/>
      <c r="M1810" s="138"/>
      <c r="T1810" s="49"/>
      <c r="AT1810" s="13" t="s">
        <v>134</v>
      </c>
      <c r="AU1810" s="13" t="s">
        <v>84</v>
      </c>
    </row>
    <row r="1811" spans="2:65" s="1" customFormat="1" ht="16.5" customHeight="1">
      <c r="B1811" s="25"/>
      <c r="C1811" s="124" t="s">
        <v>3397</v>
      </c>
      <c r="D1811" s="124" t="s">
        <v>128</v>
      </c>
      <c r="E1811" s="125" t="s">
        <v>3398</v>
      </c>
      <c r="F1811" s="126" t="s">
        <v>3399</v>
      </c>
      <c r="G1811" s="127" t="s">
        <v>431</v>
      </c>
      <c r="H1811" s="128">
        <v>20</v>
      </c>
      <c r="I1811" s="129">
        <v>1960</v>
      </c>
      <c r="J1811" s="129">
        <f>ROUND(I1811*H1811,2)</f>
        <v>39200</v>
      </c>
      <c r="K1811" s="126" t="s">
        <v>132</v>
      </c>
      <c r="L1811" s="25"/>
      <c r="M1811" s="130" t="s">
        <v>1</v>
      </c>
      <c r="N1811" s="131" t="s">
        <v>39</v>
      </c>
      <c r="O1811" s="132">
        <v>0</v>
      </c>
      <c r="P1811" s="132">
        <f>O1811*H1811</f>
        <v>0</v>
      </c>
      <c r="Q1811" s="132">
        <v>0</v>
      </c>
      <c r="R1811" s="132">
        <f>Q1811*H1811</f>
        <v>0</v>
      </c>
      <c r="S1811" s="132">
        <v>0</v>
      </c>
      <c r="T1811" s="133">
        <f>S1811*H1811</f>
        <v>0</v>
      </c>
      <c r="AR1811" s="134" t="s">
        <v>133</v>
      </c>
      <c r="AT1811" s="134" t="s">
        <v>128</v>
      </c>
      <c r="AU1811" s="134" t="s">
        <v>84</v>
      </c>
      <c r="AY1811" s="13" t="s">
        <v>125</v>
      </c>
      <c r="BE1811" s="135">
        <f>IF(N1811="základní",J1811,0)</f>
        <v>39200</v>
      </c>
      <c r="BF1811" s="135">
        <f>IF(N1811="snížená",J1811,0)</f>
        <v>0</v>
      </c>
      <c r="BG1811" s="135">
        <f>IF(N1811="zákl. přenesená",J1811,0)</f>
        <v>0</v>
      </c>
      <c r="BH1811" s="135">
        <f>IF(N1811="sníž. přenesená",J1811,0)</f>
        <v>0</v>
      </c>
      <c r="BI1811" s="135">
        <f>IF(N1811="nulová",J1811,0)</f>
        <v>0</v>
      </c>
      <c r="BJ1811" s="13" t="s">
        <v>82</v>
      </c>
      <c r="BK1811" s="135">
        <f>ROUND(I1811*H1811,2)</f>
        <v>39200</v>
      </c>
      <c r="BL1811" s="13" t="s">
        <v>133</v>
      </c>
      <c r="BM1811" s="134" t="s">
        <v>3400</v>
      </c>
    </row>
    <row r="1812" spans="2:65" s="1" customFormat="1" ht="19.2">
      <c r="B1812" s="25"/>
      <c r="D1812" s="136" t="s">
        <v>134</v>
      </c>
      <c r="F1812" s="137" t="s">
        <v>3401</v>
      </c>
      <c r="L1812" s="25"/>
      <c r="M1812" s="138"/>
      <c r="T1812" s="49"/>
      <c r="AT1812" s="13" t="s">
        <v>134</v>
      </c>
      <c r="AU1812" s="13" t="s">
        <v>84</v>
      </c>
    </row>
    <row r="1813" spans="2:65" s="1" customFormat="1" ht="16.5" customHeight="1">
      <c r="B1813" s="25"/>
      <c r="C1813" s="124" t="s">
        <v>2054</v>
      </c>
      <c r="D1813" s="124" t="s">
        <v>128</v>
      </c>
      <c r="E1813" s="125" t="s">
        <v>3402</v>
      </c>
      <c r="F1813" s="126" t="s">
        <v>3403</v>
      </c>
      <c r="G1813" s="127" t="s">
        <v>431</v>
      </c>
      <c r="H1813" s="128">
        <v>20</v>
      </c>
      <c r="I1813" s="129">
        <v>3070</v>
      </c>
      <c r="J1813" s="129">
        <f>ROUND(I1813*H1813,2)</f>
        <v>61400</v>
      </c>
      <c r="K1813" s="126" t="s">
        <v>132</v>
      </c>
      <c r="L1813" s="25"/>
      <c r="M1813" s="130" t="s">
        <v>1</v>
      </c>
      <c r="N1813" s="131" t="s">
        <v>39</v>
      </c>
      <c r="O1813" s="132">
        <v>0</v>
      </c>
      <c r="P1813" s="132">
        <f>O1813*H1813</f>
        <v>0</v>
      </c>
      <c r="Q1813" s="132">
        <v>0</v>
      </c>
      <c r="R1813" s="132">
        <f>Q1813*H1813</f>
        <v>0</v>
      </c>
      <c r="S1813" s="132">
        <v>0</v>
      </c>
      <c r="T1813" s="133">
        <f>S1813*H1813</f>
        <v>0</v>
      </c>
      <c r="AR1813" s="134" t="s">
        <v>133</v>
      </c>
      <c r="AT1813" s="134" t="s">
        <v>128</v>
      </c>
      <c r="AU1813" s="134" t="s">
        <v>84</v>
      </c>
      <c r="AY1813" s="13" t="s">
        <v>125</v>
      </c>
      <c r="BE1813" s="135">
        <f>IF(N1813="základní",J1813,0)</f>
        <v>61400</v>
      </c>
      <c r="BF1813" s="135">
        <f>IF(N1813="snížená",J1813,0)</f>
        <v>0</v>
      </c>
      <c r="BG1813" s="135">
        <f>IF(N1813="zákl. přenesená",J1813,0)</f>
        <v>0</v>
      </c>
      <c r="BH1813" s="135">
        <f>IF(N1813="sníž. přenesená",J1813,0)</f>
        <v>0</v>
      </c>
      <c r="BI1813" s="135">
        <f>IF(N1813="nulová",J1813,0)</f>
        <v>0</v>
      </c>
      <c r="BJ1813" s="13" t="s">
        <v>82</v>
      </c>
      <c r="BK1813" s="135">
        <f>ROUND(I1813*H1813,2)</f>
        <v>61400</v>
      </c>
      <c r="BL1813" s="13" t="s">
        <v>133</v>
      </c>
      <c r="BM1813" s="134" t="s">
        <v>3404</v>
      </c>
    </row>
    <row r="1814" spans="2:65" s="1" customFormat="1" ht="19.2">
      <c r="B1814" s="25"/>
      <c r="D1814" s="136" t="s">
        <v>134</v>
      </c>
      <c r="F1814" s="137" t="s">
        <v>3405</v>
      </c>
      <c r="L1814" s="25"/>
      <c r="M1814" s="138"/>
      <c r="T1814" s="49"/>
      <c r="AT1814" s="13" t="s">
        <v>134</v>
      </c>
      <c r="AU1814" s="13" t="s">
        <v>84</v>
      </c>
    </row>
    <row r="1815" spans="2:65" s="1" customFormat="1" ht="16.5" customHeight="1">
      <c r="B1815" s="25"/>
      <c r="C1815" s="124" t="s">
        <v>3406</v>
      </c>
      <c r="D1815" s="124" t="s">
        <v>128</v>
      </c>
      <c r="E1815" s="125" t="s">
        <v>3407</v>
      </c>
      <c r="F1815" s="126" t="s">
        <v>3408</v>
      </c>
      <c r="G1815" s="127" t="s">
        <v>431</v>
      </c>
      <c r="H1815" s="128">
        <v>20</v>
      </c>
      <c r="I1815" s="129">
        <v>3600</v>
      </c>
      <c r="J1815" s="129">
        <f>ROUND(I1815*H1815,2)</f>
        <v>72000</v>
      </c>
      <c r="K1815" s="126" t="s">
        <v>132</v>
      </c>
      <c r="L1815" s="25"/>
      <c r="M1815" s="130" t="s">
        <v>1</v>
      </c>
      <c r="N1815" s="131" t="s">
        <v>39</v>
      </c>
      <c r="O1815" s="132">
        <v>0</v>
      </c>
      <c r="P1815" s="132">
        <f>O1815*H1815</f>
        <v>0</v>
      </c>
      <c r="Q1815" s="132">
        <v>0</v>
      </c>
      <c r="R1815" s="132">
        <f>Q1815*H1815</f>
        <v>0</v>
      </c>
      <c r="S1815" s="132">
        <v>0</v>
      </c>
      <c r="T1815" s="133">
        <f>S1815*H1815</f>
        <v>0</v>
      </c>
      <c r="AR1815" s="134" t="s">
        <v>133</v>
      </c>
      <c r="AT1815" s="134" t="s">
        <v>128</v>
      </c>
      <c r="AU1815" s="134" t="s">
        <v>84</v>
      </c>
      <c r="AY1815" s="13" t="s">
        <v>125</v>
      </c>
      <c r="BE1815" s="135">
        <f>IF(N1815="základní",J1815,0)</f>
        <v>72000</v>
      </c>
      <c r="BF1815" s="135">
        <f>IF(N1815="snížená",J1815,0)</f>
        <v>0</v>
      </c>
      <c r="BG1815" s="135">
        <f>IF(N1815="zákl. přenesená",J1815,0)</f>
        <v>0</v>
      </c>
      <c r="BH1815" s="135">
        <f>IF(N1815="sníž. přenesená",J1815,0)</f>
        <v>0</v>
      </c>
      <c r="BI1815" s="135">
        <f>IF(N1815="nulová",J1815,0)</f>
        <v>0</v>
      </c>
      <c r="BJ1815" s="13" t="s">
        <v>82</v>
      </c>
      <c r="BK1815" s="135">
        <f>ROUND(I1815*H1815,2)</f>
        <v>72000</v>
      </c>
      <c r="BL1815" s="13" t="s">
        <v>133</v>
      </c>
      <c r="BM1815" s="134" t="s">
        <v>3409</v>
      </c>
    </row>
    <row r="1816" spans="2:65" s="1" customFormat="1" ht="19.2">
      <c r="B1816" s="25"/>
      <c r="D1816" s="136" t="s">
        <v>134</v>
      </c>
      <c r="F1816" s="137" t="s">
        <v>3410</v>
      </c>
      <c r="L1816" s="25"/>
      <c r="M1816" s="138"/>
      <c r="T1816" s="49"/>
      <c r="AT1816" s="13" t="s">
        <v>134</v>
      </c>
      <c r="AU1816" s="13" t="s">
        <v>84</v>
      </c>
    </row>
    <row r="1817" spans="2:65" s="1" customFormat="1" ht="16.5" customHeight="1">
      <c r="B1817" s="25"/>
      <c r="C1817" s="124" t="s">
        <v>2117</v>
      </c>
      <c r="D1817" s="124" t="s">
        <v>128</v>
      </c>
      <c r="E1817" s="125" t="s">
        <v>3411</v>
      </c>
      <c r="F1817" s="126" t="s">
        <v>3412</v>
      </c>
      <c r="G1817" s="127" t="s">
        <v>431</v>
      </c>
      <c r="H1817" s="128">
        <v>20</v>
      </c>
      <c r="I1817" s="129">
        <v>3840</v>
      </c>
      <c r="J1817" s="129">
        <f>ROUND(I1817*H1817,2)</f>
        <v>76800</v>
      </c>
      <c r="K1817" s="126" t="s">
        <v>132</v>
      </c>
      <c r="L1817" s="25"/>
      <c r="M1817" s="130" t="s">
        <v>1</v>
      </c>
      <c r="N1817" s="131" t="s">
        <v>39</v>
      </c>
      <c r="O1817" s="132">
        <v>0</v>
      </c>
      <c r="P1817" s="132">
        <f>O1817*H1817</f>
        <v>0</v>
      </c>
      <c r="Q1817" s="132">
        <v>0</v>
      </c>
      <c r="R1817" s="132">
        <f>Q1817*H1817</f>
        <v>0</v>
      </c>
      <c r="S1817" s="132">
        <v>0</v>
      </c>
      <c r="T1817" s="133">
        <f>S1817*H1817</f>
        <v>0</v>
      </c>
      <c r="AR1817" s="134" t="s">
        <v>133</v>
      </c>
      <c r="AT1817" s="134" t="s">
        <v>128</v>
      </c>
      <c r="AU1817" s="134" t="s">
        <v>84</v>
      </c>
      <c r="AY1817" s="13" t="s">
        <v>125</v>
      </c>
      <c r="BE1817" s="135">
        <f>IF(N1817="základní",J1817,0)</f>
        <v>76800</v>
      </c>
      <c r="BF1817" s="135">
        <f>IF(N1817="snížená",J1817,0)</f>
        <v>0</v>
      </c>
      <c r="BG1817" s="135">
        <f>IF(N1817="zákl. přenesená",J1817,0)</f>
        <v>0</v>
      </c>
      <c r="BH1817" s="135">
        <f>IF(N1817="sníž. přenesená",J1817,0)</f>
        <v>0</v>
      </c>
      <c r="BI1817" s="135">
        <f>IF(N1817="nulová",J1817,0)</f>
        <v>0</v>
      </c>
      <c r="BJ1817" s="13" t="s">
        <v>82</v>
      </c>
      <c r="BK1817" s="135">
        <f>ROUND(I1817*H1817,2)</f>
        <v>76800</v>
      </c>
      <c r="BL1817" s="13" t="s">
        <v>133</v>
      </c>
      <c r="BM1817" s="134" t="s">
        <v>3413</v>
      </c>
    </row>
    <row r="1818" spans="2:65" s="1" customFormat="1" ht="19.2">
      <c r="B1818" s="25"/>
      <c r="D1818" s="136" t="s">
        <v>134</v>
      </c>
      <c r="F1818" s="137" t="s">
        <v>3414</v>
      </c>
      <c r="L1818" s="25"/>
      <c r="M1818" s="138"/>
      <c r="T1818" s="49"/>
      <c r="AT1818" s="13" t="s">
        <v>134</v>
      </c>
      <c r="AU1818" s="13" t="s">
        <v>84</v>
      </c>
    </row>
    <row r="1819" spans="2:65" s="1" customFormat="1" ht="16.5" customHeight="1">
      <c r="B1819" s="25"/>
      <c r="C1819" s="124" t="s">
        <v>3415</v>
      </c>
      <c r="D1819" s="124" t="s">
        <v>128</v>
      </c>
      <c r="E1819" s="125" t="s">
        <v>3416</v>
      </c>
      <c r="F1819" s="126" t="s">
        <v>3417</v>
      </c>
      <c r="G1819" s="127" t="s">
        <v>431</v>
      </c>
      <c r="H1819" s="128">
        <v>20</v>
      </c>
      <c r="I1819" s="129">
        <v>4230</v>
      </c>
      <c r="J1819" s="129">
        <f>ROUND(I1819*H1819,2)</f>
        <v>84600</v>
      </c>
      <c r="K1819" s="126" t="s">
        <v>132</v>
      </c>
      <c r="L1819" s="25"/>
      <c r="M1819" s="130" t="s">
        <v>1</v>
      </c>
      <c r="N1819" s="131" t="s">
        <v>39</v>
      </c>
      <c r="O1819" s="132">
        <v>0</v>
      </c>
      <c r="P1819" s="132">
        <f>O1819*H1819</f>
        <v>0</v>
      </c>
      <c r="Q1819" s="132">
        <v>0</v>
      </c>
      <c r="R1819" s="132">
        <f>Q1819*H1819</f>
        <v>0</v>
      </c>
      <c r="S1819" s="132">
        <v>0</v>
      </c>
      <c r="T1819" s="133">
        <f>S1819*H1819</f>
        <v>0</v>
      </c>
      <c r="AR1819" s="134" t="s">
        <v>133</v>
      </c>
      <c r="AT1819" s="134" t="s">
        <v>128</v>
      </c>
      <c r="AU1819" s="134" t="s">
        <v>84</v>
      </c>
      <c r="AY1819" s="13" t="s">
        <v>125</v>
      </c>
      <c r="BE1819" s="135">
        <f>IF(N1819="základní",J1819,0)</f>
        <v>84600</v>
      </c>
      <c r="BF1819" s="135">
        <f>IF(N1819="snížená",J1819,0)</f>
        <v>0</v>
      </c>
      <c r="BG1819" s="135">
        <f>IF(N1819="zákl. přenesená",J1819,0)</f>
        <v>0</v>
      </c>
      <c r="BH1819" s="135">
        <f>IF(N1819="sníž. přenesená",J1819,0)</f>
        <v>0</v>
      </c>
      <c r="BI1819" s="135">
        <f>IF(N1819="nulová",J1819,0)</f>
        <v>0</v>
      </c>
      <c r="BJ1819" s="13" t="s">
        <v>82</v>
      </c>
      <c r="BK1819" s="135">
        <f>ROUND(I1819*H1819,2)</f>
        <v>84600</v>
      </c>
      <c r="BL1819" s="13" t="s">
        <v>133</v>
      </c>
      <c r="BM1819" s="134" t="s">
        <v>3418</v>
      </c>
    </row>
    <row r="1820" spans="2:65" s="1" customFormat="1" ht="19.2">
      <c r="B1820" s="25"/>
      <c r="D1820" s="136" t="s">
        <v>134</v>
      </c>
      <c r="F1820" s="137" t="s">
        <v>3419</v>
      </c>
      <c r="L1820" s="25"/>
      <c r="M1820" s="138"/>
      <c r="T1820" s="49"/>
      <c r="AT1820" s="13" t="s">
        <v>134</v>
      </c>
      <c r="AU1820" s="13" t="s">
        <v>84</v>
      </c>
    </row>
    <row r="1821" spans="2:65" s="1" customFormat="1" ht="16.5" customHeight="1">
      <c r="B1821" s="25"/>
      <c r="C1821" s="124" t="s">
        <v>2121</v>
      </c>
      <c r="D1821" s="124" t="s">
        <v>128</v>
      </c>
      <c r="E1821" s="125" t="s">
        <v>3420</v>
      </c>
      <c r="F1821" s="126" t="s">
        <v>3421</v>
      </c>
      <c r="G1821" s="127" t="s">
        <v>431</v>
      </c>
      <c r="H1821" s="128">
        <v>20</v>
      </c>
      <c r="I1821" s="129">
        <v>4570</v>
      </c>
      <c r="J1821" s="129">
        <f>ROUND(I1821*H1821,2)</f>
        <v>91400</v>
      </c>
      <c r="K1821" s="126" t="s">
        <v>132</v>
      </c>
      <c r="L1821" s="25"/>
      <c r="M1821" s="130" t="s">
        <v>1</v>
      </c>
      <c r="N1821" s="131" t="s">
        <v>39</v>
      </c>
      <c r="O1821" s="132">
        <v>0</v>
      </c>
      <c r="P1821" s="132">
        <f>O1821*H1821</f>
        <v>0</v>
      </c>
      <c r="Q1821" s="132">
        <v>0</v>
      </c>
      <c r="R1821" s="132">
        <f>Q1821*H1821</f>
        <v>0</v>
      </c>
      <c r="S1821" s="132">
        <v>0</v>
      </c>
      <c r="T1821" s="133">
        <f>S1821*H1821</f>
        <v>0</v>
      </c>
      <c r="AR1821" s="134" t="s">
        <v>133</v>
      </c>
      <c r="AT1821" s="134" t="s">
        <v>128</v>
      </c>
      <c r="AU1821" s="134" t="s">
        <v>84</v>
      </c>
      <c r="AY1821" s="13" t="s">
        <v>125</v>
      </c>
      <c r="BE1821" s="135">
        <f>IF(N1821="základní",J1821,0)</f>
        <v>91400</v>
      </c>
      <c r="BF1821" s="135">
        <f>IF(N1821="snížená",J1821,0)</f>
        <v>0</v>
      </c>
      <c r="BG1821" s="135">
        <f>IF(N1821="zákl. přenesená",J1821,0)</f>
        <v>0</v>
      </c>
      <c r="BH1821" s="135">
        <f>IF(N1821="sníž. přenesená",J1821,0)</f>
        <v>0</v>
      </c>
      <c r="BI1821" s="135">
        <f>IF(N1821="nulová",J1821,0)</f>
        <v>0</v>
      </c>
      <c r="BJ1821" s="13" t="s">
        <v>82</v>
      </c>
      <c r="BK1821" s="135">
        <f>ROUND(I1821*H1821,2)</f>
        <v>91400</v>
      </c>
      <c r="BL1821" s="13" t="s">
        <v>133</v>
      </c>
      <c r="BM1821" s="134" t="s">
        <v>3422</v>
      </c>
    </row>
    <row r="1822" spans="2:65" s="1" customFormat="1" ht="19.2">
      <c r="B1822" s="25"/>
      <c r="D1822" s="136" t="s">
        <v>134</v>
      </c>
      <c r="F1822" s="137" t="s">
        <v>3423</v>
      </c>
      <c r="L1822" s="25"/>
      <c r="M1822" s="138"/>
      <c r="T1822" s="49"/>
      <c r="AT1822" s="13" t="s">
        <v>134</v>
      </c>
      <c r="AU1822" s="13" t="s">
        <v>84</v>
      </c>
    </row>
    <row r="1823" spans="2:65" s="1" customFormat="1" ht="16.5" customHeight="1">
      <c r="B1823" s="25"/>
      <c r="C1823" s="124" t="s">
        <v>3424</v>
      </c>
      <c r="D1823" s="124" t="s">
        <v>128</v>
      </c>
      <c r="E1823" s="125" t="s">
        <v>3425</v>
      </c>
      <c r="F1823" s="126" t="s">
        <v>3426</v>
      </c>
      <c r="G1823" s="127" t="s">
        <v>146</v>
      </c>
      <c r="H1823" s="128">
        <v>5</v>
      </c>
      <c r="I1823" s="129">
        <v>4380</v>
      </c>
      <c r="J1823" s="129">
        <f>ROUND(I1823*H1823,2)</f>
        <v>21900</v>
      </c>
      <c r="K1823" s="126" t="s">
        <v>132</v>
      </c>
      <c r="L1823" s="25"/>
      <c r="M1823" s="130" t="s">
        <v>1</v>
      </c>
      <c r="N1823" s="131" t="s">
        <v>39</v>
      </c>
      <c r="O1823" s="132">
        <v>0</v>
      </c>
      <c r="P1823" s="132">
        <f>O1823*H1823</f>
        <v>0</v>
      </c>
      <c r="Q1823" s="132">
        <v>0</v>
      </c>
      <c r="R1823" s="132">
        <f>Q1823*H1823</f>
        <v>0</v>
      </c>
      <c r="S1823" s="132">
        <v>0</v>
      </c>
      <c r="T1823" s="133">
        <f>S1823*H1823</f>
        <v>0</v>
      </c>
      <c r="AR1823" s="134" t="s">
        <v>133</v>
      </c>
      <c r="AT1823" s="134" t="s">
        <v>128</v>
      </c>
      <c r="AU1823" s="134" t="s">
        <v>84</v>
      </c>
      <c r="AY1823" s="13" t="s">
        <v>125</v>
      </c>
      <c r="BE1823" s="135">
        <f>IF(N1823="základní",J1823,0)</f>
        <v>21900</v>
      </c>
      <c r="BF1823" s="135">
        <f>IF(N1823="snížená",J1823,0)</f>
        <v>0</v>
      </c>
      <c r="BG1823" s="135">
        <f>IF(N1823="zákl. přenesená",J1823,0)</f>
        <v>0</v>
      </c>
      <c r="BH1823" s="135">
        <f>IF(N1823="sníž. přenesená",J1823,0)</f>
        <v>0</v>
      </c>
      <c r="BI1823" s="135">
        <f>IF(N1823="nulová",J1823,0)</f>
        <v>0</v>
      </c>
      <c r="BJ1823" s="13" t="s">
        <v>82</v>
      </c>
      <c r="BK1823" s="135">
        <f>ROUND(I1823*H1823,2)</f>
        <v>21900</v>
      </c>
      <c r="BL1823" s="13" t="s">
        <v>133</v>
      </c>
      <c r="BM1823" s="134" t="s">
        <v>3427</v>
      </c>
    </row>
    <row r="1824" spans="2:65" s="1" customFormat="1" ht="19.2">
      <c r="B1824" s="25"/>
      <c r="D1824" s="136" t="s">
        <v>134</v>
      </c>
      <c r="F1824" s="137" t="s">
        <v>3428</v>
      </c>
      <c r="L1824" s="25"/>
      <c r="M1824" s="138"/>
      <c r="T1824" s="49"/>
      <c r="AT1824" s="13" t="s">
        <v>134</v>
      </c>
      <c r="AU1824" s="13" t="s">
        <v>84</v>
      </c>
    </row>
    <row r="1825" spans="2:65" s="1" customFormat="1" ht="16.5" customHeight="1">
      <c r="B1825" s="25"/>
      <c r="C1825" s="124" t="s">
        <v>2130</v>
      </c>
      <c r="D1825" s="124" t="s">
        <v>128</v>
      </c>
      <c r="E1825" s="125" t="s">
        <v>3429</v>
      </c>
      <c r="F1825" s="126" t="s">
        <v>3430</v>
      </c>
      <c r="G1825" s="127" t="s">
        <v>146</v>
      </c>
      <c r="H1825" s="128">
        <v>2</v>
      </c>
      <c r="I1825" s="129">
        <v>6920</v>
      </c>
      <c r="J1825" s="129">
        <f>ROUND(I1825*H1825,2)</f>
        <v>13840</v>
      </c>
      <c r="K1825" s="126" t="s">
        <v>132</v>
      </c>
      <c r="L1825" s="25"/>
      <c r="M1825" s="130" t="s">
        <v>1</v>
      </c>
      <c r="N1825" s="131" t="s">
        <v>39</v>
      </c>
      <c r="O1825" s="132">
        <v>0</v>
      </c>
      <c r="P1825" s="132">
        <f>O1825*H1825</f>
        <v>0</v>
      </c>
      <c r="Q1825" s="132">
        <v>0</v>
      </c>
      <c r="R1825" s="132">
        <f>Q1825*H1825</f>
        <v>0</v>
      </c>
      <c r="S1825" s="132">
        <v>0</v>
      </c>
      <c r="T1825" s="133">
        <f>S1825*H1825</f>
        <v>0</v>
      </c>
      <c r="AR1825" s="134" t="s">
        <v>133</v>
      </c>
      <c r="AT1825" s="134" t="s">
        <v>128</v>
      </c>
      <c r="AU1825" s="134" t="s">
        <v>84</v>
      </c>
      <c r="AY1825" s="13" t="s">
        <v>125</v>
      </c>
      <c r="BE1825" s="135">
        <f>IF(N1825="základní",J1825,0)</f>
        <v>13840</v>
      </c>
      <c r="BF1825" s="135">
        <f>IF(N1825="snížená",J1825,0)</f>
        <v>0</v>
      </c>
      <c r="BG1825" s="135">
        <f>IF(N1825="zákl. přenesená",J1825,0)</f>
        <v>0</v>
      </c>
      <c r="BH1825" s="135">
        <f>IF(N1825="sníž. přenesená",J1825,0)</f>
        <v>0</v>
      </c>
      <c r="BI1825" s="135">
        <f>IF(N1825="nulová",J1825,0)</f>
        <v>0</v>
      </c>
      <c r="BJ1825" s="13" t="s">
        <v>82</v>
      </c>
      <c r="BK1825" s="135">
        <f>ROUND(I1825*H1825,2)</f>
        <v>13840</v>
      </c>
      <c r="BL1825" s="13" t="s">
        <v>133</v>
      </c>
      <c r="BM1825" s="134" t="s">
        <v>3431</v>
      </c>
    </row>
    <row r="1826" spans="2:65" s="1" customFormat="1" ht="19.2">
      <c r="B1826" s="25"/>
      <c r="D1826" s="136" t="s">
        <v>134</v>
      </c>
      <c r="F1826" s="137" t="s">
        <v>3432</v>
      </c>
      <c r="L1826" s="25"/>
      <c r="M1826" s="138"/>
      <c r="T1826" s="49"/>
      <c r="AT1826" s="13" t="s">
        <v>134</v>
      </c>
      <c r="AU1826" s="13" t="s">
        <v>84</v>
      </c>
    </row>
    <row r="1827" spans="2:65" s="1" customFormat="1" ht="16.5" customHeight="1">
      <c r="B1827" s="25"/>
      <c r="C1827" s="124" t="s">
        <v>3433</v>
      </c>
      <c r="D1827" s="124" t="s">
        <v>128</v>
      </c>
      <c r="E1827" s="125" t="s">
        <v>3434</v>
      </c>
      <c r="F1827" s="126" t="s">
        <v>3435</v>
      </c>
      <c r="G1827" s="127" t="s">
        <v>205</v>
      </c>
      <c r="H1827" s="128">
        <v>40</v>
      </c>
      <c r="I1827" s="129">
        <v>782</v>
      </c>
      <c r="J1827" s="129">
        <f>ROUND(I1827*H1827,2)</f>
        <v>31280</v>
      </c>
      <c r="K1827" s="126" t="s">
        <v>132</v>
      </c>
      <c r="L1827" s="25"/>
      <c r="M1827" s="130" t="s">
        <v>1</v>
      </c>
      <c r="N1827" s="131" t="s">
        <v>39</v>
      </c>
      <c r="O1827" s="132">
        <v>0</v>
      </c>
      <c r="P1827" s="132">
        <f>O1827*H1827</f>
        <v>0</v>
      </c>
      <c r="Q1827" s="132">
        <v>0</v>
      </c>
      <c r="R1827" s="132">
        <f>Q1827*H1827</f>
        <v>0</v>
      </c>
      <c r="S1827" s="132">
        <v>0</v>
      </c>
      <c r="T1827" s="133">
        <f>S1827*H1827</f>
        <v>0</v>
      </c>
      <c r="AR1827" s="134" t="s">
        <v>133</v>
      </c>
      <c r="AT1827" s="134" t="s">
        <v>128</v>
      </c>
      <c r="AU1827" s="134" t="s">
        <v>84</v>
      </c>
      <c r="AY1827" s="13" t="s">
        <v>125</v>
      </c>
      <c r="BE1827" s="135">
        <f>IF(N1827="základní",J1827,0)</f>
        <v>31280</v>
      </c>
      <c r="BF1827" s="135">
        <f>IF(N1827="snížená",J1827,0)</f>
        <v>0</v>
      </c>
      <c r="BG1827" s="135">
        <f>IF(N1827="zákl. přenesená",J1827,0)</f>
        <v>0</v>
      </c>
      <c r="BH1827" s="135">
        <f>IF(N1827="sníž. přenesená",J1827,0)</f>
        <v>0</v>
      </c>
      <c r="BI1827" s="135">
        <f>IF(N1827="nulová",J1827,0)</f>
        <v>0</v>
      </c>
      <c r="BJ1827" s="13" t="s">
        <v>82</v>
      </c>
      <c r="BK1827" s="135">
        <f>ROUND(I1827*H1827,2)</f>
        <v>31280</v>
      </c>
      <c r="BL1827" s="13" t="s">
        <v>133</v>
      </c>
      <c r="BM1827" s="134" t="s">
        <v>3436</v>
      </c>
    </row>
    <row r="1828" spans="2:65" s="1" customFormat="1" ht="19.2">
      <c r="B1828" s="25"/>
      <c r="D1828" s="136" t="s">
        <v>134</v>
      </c>
      <c r="F1828" s="137" t="s">
        <v>3437</v>
      </c>
      <c r="L1828" s="25"/>
      <c r="M1828" s="138"/>
      <c r="T1828" s="49"/>
      <c r="AT1828" s="13" t="s">
        <v>134</v>
      </c>
      <c r="AU1828" s="13" t="s">
        <v>84</v>
      </c>
    </row>
    <row r="1829" spans="2:65" s="1" customFormat="1" ht="16.5" customHeight="1">
      <c r="B1829" s="25"/>
      <c r="C1829" s="124" t="s">
        <v>2135</v>
      </c>
      <c r="D1829" s="124" t="s">
        <v>128</v>
      </c>
      <c r="E1829" s="125" t="s">
        <v>3438</v>
      </c>
      <c r="F1829" s="126" t="s">
        <v>3439</v>
      </c>
      <c r="G1829" s="127" t="s">
        <v>205</v>
      </c>
      <c r="H1829" s="128">
        <v>40</v>
      </c>
      <c r="I1829" s="129">
        <v>1880</v>
      </c>
      <c r="J1829" s="129">
        <f>ROUND(I1829*H1829,2)</f>
        <v>75200</v>
      </c>
      <c r="K1829" s="126" t="s">
        <v>132</v>
      </c>
      <c r="L1829" s="25"/>
      <c r="M1829" s="130" t="s">
        <v>1</v>
      </c>
      <c r="N1829" s="131" t="s">
        <v>39</v>
      </c>
      <c r="O1829" s="132">
        <v>0</v>
      </c>
      <c r="P1829" s="132">
        <f>O1829*H1829</f>
        <v>0</v>
      </c>
      <c r="Q1829" s="132">
        <v>0</v>
      </c>
      <c r="R1829" s="132">
        <f>Q1829*H1829</f>
        <v>0</v>
      </c>
      <c r="S1829" s="132">
        <v>0</v>
      </c>
      <c r="T1829" s="133">
        <f>S1829*H1829</f>
        <v>0</v>
      </c>
      <c r="AR1829" s="134" t="s">
        <v>133</v>
      </c>
      <c r="AT1829" s="134" t="s">
        <v>128</v>
      </c>
      <c r="AU1829" s="134" t="s">
        <v>84</v>
      </c>
      <c r="AY1829" s="13" t="s">
        <v>125</v>
      </c>
      <c r="BE1829" s="135">
        <f>IF(N1829="základní",J1829,0)</f>
        <v>75200</v>
      </c>
      <c r="BF1829" s="135">
        <f>IF(N1829="snížená",J1829,0)</f>
        <v>0</v>
      </c>
      <c r="BG1829" s="135">
        <f>IF(N1829="zákl. přenesená",J1829,0)</f>
        <v>0</v>
      </c>
      <c r="BH1829" s="135">
        <f>IF(N1829="sníž. přenesená",J1829,0)</f>
        <v>0</v>
      </c>
      <c r="BI1829" s="135">
        <f>IF(N1829="nulová",J1829,0)</f>
        <v>0</v>
      </c>
      <c r="BJ1829" s="13" t="s">
        <v>82</v>
      </c>
      <c r="BK1829" s="135">
        <f>ROUND(I1829*H1829,2)</f>
        <v>75200</v>
      </c>
      <c r="BL1829" s="13" t="s">
        <v>133</v>
      </c>
      <c r="BM1829" s="134" t="s">
        <v>3440</v>
      </c>
    </row>
    <row r="1830" spans="2:65" s="1" customFormat="1" ht="19.2">
      <c r="B1830" s="25"/>
      <c r="D1830" s="136" t="s">
        <v>134</v>
      </c>
      <c r="F1830" s="137" t="s">
        <v>3441</v>
      </c>
      <c r="L1830" s="25"/>
      <c r="M1830" s="138"/>
      <c r="T1830" s="49"/>
      <c r="AT1830" s="13" t="s">
        <v>134</v>
      </c>
      <c r="AU1830" s="13" t="s">
        <v>84</v>
      </c>
    </row>
    <row r="1831" spans="2:65" s="1" customFormat="1" ht="16.5" customHeight="1">
      <c r="B1831" s="25"/>
      <c r="C1831" s="124" t="s">
        <v>3442</v>
      </c>
      <c r="D1831" s="124" t="s">
        <v>128</v>
      </c>
      <c r="E1831" s="125" t="s">
        <v>3443</v>
      </c>
      <c r="F1831" s="126" t="s">
        <v>3444</v>
      </c>
      <c r="G1831" s="127" t="s">
        <v>177</v>
      </c>
      <c r="H1831" s="128">
        <v>50</v>
      </c>
      <c r="I1831" s="129">
        <v>1400</v>
      </c>
      <c r="J1831" s="129">
        <f>ROUND(I1831*H1831,2)</f>
        <v>70000</v>
      </c>
      <c r="K1831" s="126" t="s">
        <v>132</v>
      </c>
      <c r="L1831" s="25"/>
      <c r="M1831" s="130" t="s">
        <v>1</v>
      </c>
      <c r="N1831" s="131" t="s">
        <v>39</v>
      </c>
      <c r="O1831" s="132">
        <v>0</v>
      </c>
      <c r="P1831" s="132">
        <f>O1831*H1831</f>
        <v>0</v>
      </c>
      <c r="Q1831" s="132">
        <v>0</v>
      </c>
      <c r="R1831" s="132">
        <f>Q1831*H1831</f>
        <v>0</v>
      </c>
      <c r="S1831" s="132">
        <v>0</v>
      </c>
      <c r="T1831" s="133">
        <f>S1831*H1831</f>
        <v>0</v>
      </c>
      <c r="AR1831" s="134" t="s">
        <v>133</v>
      </c>
      <c r="AT1831" s="134" t="s">
        <v>128</v>
      </c>
      <c r="AU1831" s="134" t="s">
        <v>84</v>
      </c>
      <c r="AY1831" s="13" t="s">
        <v>125</v>
      </c>
      <c r="BE1831" s="135">
        <f>IF(N1831="základní",J1831,0)</f>
        <v>70000</v>
      </c>
      <c r="BF1831" s="135">
        <f>IF(N1831="snížená",J1831,0)</f>
        <v>0</v>
      </c>
      <c r="BG1831" s="135">
        <f>IF(N1831="zákl. přenesená",J1831,0)</f>
        <v>0</v>
      </c>
      <c r="BH1831" s="135">
        <f>IF(N1831="sníž. přenesená",J1831,0)</f>
        <v>0</v>
      </c>
      <c r="BI1831" s="135">
        <f>IF(N1831="nulová",J1831,0)</f>
        <v>0</v>
      </c>
      <c r="BJ1831" s="13" t="s">
        <v>82</v>
      </c>
      <c r="BK1831" s="135">
        <f>ROUND(I1831*H1831,2)</f>
        <v>70000</v>
      </c>
      <c r="BL1831" s="13" t="s">
        <v>133</v>
      </c>
      <c r="BM1831" s="134" t="s">
        <v>3445</v>
      </c>
    </row>
    <row r="1832" spans="2:65" s="1" customFormat="1" ht="19.2">
      <c r="B1832" s="25"/>
      <c r="D1832" s="136" t="s">
        <v>134</v>
      </c>
      <c r="F1832" s="137" t="s">
        <v>3446</v>
      </c>
      <c r="L1832" s="25"/>
      <c r="M1832" s="138"/>
      <c r="T1832" s="49"/>
      <c r="AT1832" s="13" t="s">
        <v>134</v>
      </c>
      <c r="AU1832" s="13" t="s">
        <v>84</v>
      </c>
    </row>
    <row r="1833" spans="2:65" s="1" customFormat="1" ht="16.5" customHeight="1">
      <c r="B1833" s="25"/>
      <c r="C1833" s="124" t="s">
        <v>2157</v>
      </c>
      <c r="D1833" s="124" t="s">
        <v>128</v>
      </c>
      <c r="E1833" s="125" t="s">
        <v>3447</v>
      </c>
      <c r="F1833" s="126" t="s">
        <v>3448</v>
      </c>
      <c r="G1833" s="127" t="s">
        <v>177</v>
      </c>
      <c r="H1833" s="128">
        <v>50</v>
      </c>
      <c r="I1833" s="129">
        <v>1490</v>
      </c>
      <c r="J1833" s="129">
        <f>ROUND(I1833*H1833,2)</f>
        <v>74500</v>
      </c>
      <c r="K1833" s="126" t="s">
        <v>132</v>
      </c>
      <c r="L1833" s="25"/>
      <c r="M1833" s="130" t="s">
        <v>1</v>
      </c>
      <c r="N1833" s="131" t="s">
        <v>39</v>
      </c>
      <c r="O1833" s="132">
        <v>0</v>
      </c>
      <c r="P1833" s="132">
        <f>O1833*H1833</f>
        <v>0</v>
      </c>
      <c r="Q1833" s="132">
        <v>0</v>
      </c>
      <c r="R1833" s="132">
        <f>Q1833*H1833</f>
        <v>0</v>
      </c>
      <c r="S1833" s="132">
        <v>0</v>
      </c>
      <c r="T1833" s="133">
        <f>S1833*H1833</f>
        <v>0</v>
      </c>
      <c r="AR1833" s="134" t="s">
        <v>133</v>
      </c>
      <c r="AT1833" s="134" t="s">
        <v>128</v>
      </c>
      <c r="AU1833" s="134" t="s">
        <v>84</v>
      </c>
      <c r="AY1833" s="13" t="s">
        <v>125</v>
      </c>
      <c r="BE1833" s="135">
        <f>IF(N1833="základní",J1833,0)</f>
        <v>74500</v>
      </c>
      <c r="BF1833" s="135">
        <f>IF(N1833="snížená",J1833,0)</f>
        <v>0</v>
      </c>
      <c r="BG1833" s="135">
        <f>IF(N1833="zákl. přenesená",J1833,0)</f>
        <v>0</v>
      </c>
      <c r="BH1833" s="135">
        <f>IF(N1833="sníž. přenesená",J1833,0)</f>
        <v>0</v>
      </c>
      <c r="BI1833" s="135">
        <f>IF(N1833="nulová",J1833,0)</f>
        <v>0</v>
      </c>
      <c r="BJ1833" s="13" t="s">
        <v>82</v>
      </c>
      <c r="BK1833" s="135">
        <f>ROUND(I1833*H1833,2)</f>
        <v>74500</v>
      </c>
      <c r="BL1833" s="13" t="s">
        <v>133</v>
      </c>
      <c r="BM1833" s="134" t="s">
        <v>3449</v>
      </c>
    </row>
    <row r="1834" spans="2:65" s="1" customFormat="1" ht="19.2">
      <c r="B1834" s="25"/>
      <c r="D1834" s="136" t="s">
        <v>134</v>
      </c>
      <c r="F1834" s="137" t="s">
        <v>3450</v>
      </c>
      <c r="L1834" s="25"/>
      <c r="M1834" s="138"/>
      <c r="T1834" s="49"/>
      <c r="AT1834" s="13" t="s">
        <v>134</v>
      </c>
      <c r="AU1834" s="13" t="s">
        <v>84</v>
      </c>
    </row>
    <row r="1835" spans="2:65" s="1" customFormat="1" ht="16.5" customHeight="1">
      <c r="B1835" s="25"/>
      <c r="C1835" s="124" t="s">
        <v>3451</v>
      </c>
      <c r="D1835" s="124" t="s">
        <v>128</v>
      </c>
      <c r="E1835" s="125" t="s">
        <v>3452</v>
      </c>
      <c r="F1835" s="126" t="s">
        <v>3453</v>
      </c>
      <c r="G1835" s="127" t="s">
        <v>177</v>
      </c>
      <c r="H1835" s="128">
        <v>50</v>
      </c>
      <c r="I1835" s="129">
        <v>2160</v>
      </c>
      <c r="J1835" s="129">
        <f>ROUND(I1835*H1835,2)</f>
        <v>108000</v>
      </c>
      <c r="K1835" s="126" t="s">
        <v>132</v>
      </c>
      <c r="L1835" s="25"/>
      <c r="M1835" s="130" t="s">
        <v>1</v>
      </c>
      <c r="N1835" s="131" t="s">
        <v>39</v>
      </c>
      <c r="O1835" s="132">
        <v>0</v>
      </c>
      <c r="P1835" s="132">
        <f>O1835*H1835</f>
        <v>0</v>
      </c>
      <c r="Q1835" s="132">
        <v>0</v>
      </c>
      <c r="R1835" s="132">
        <f>Q1835*H1835</f>
        <v>0</v>
      </c>
      <c r="S1835" s="132">
        <v>0</v>
      </c>
      <c r="T1835" s="133">
        <f>S1835*H1835</f>
        <v>0</v>
      </c>
      <c r="AR1835" s="134" t="s">
        <v>133</v>
      </c>
      <c r="AT1835" s="134" t="s">
        <v>128</v>
      </c>
      <c r="AU1835" s="134" t="s">
        <v>84</v>
      </c>
      <c r="AY1835" s="13" t="s">
        <v>125</v>
      </c>
      <c r="BE1835" s="135">
        <f>IF(N1835="základní",J1835,0)</f>
        <v>108000</v>
      </c>
      <c r="BF1835" s="135">
        <f>IF(N1835="snížená",J1835,0)</f>
        <v>0</v>
      </c>
      <c r="BG1835" s="135">
        <f>IF(N1835="zákl. přenesená",J1835,0)</f>
        <v>0</v>
      </c>
      <c r="BH1835" s="135">
        <f>IF(N1835="sníž. přenesená",J1835,0)</f>
        <v>0</v>
      </c>
      <c r="BI1835" s="135">
        <f>IF(N1835="nulová",J1835,0)</f>
        <v>0</v>
      </c>
      <c r="BJ1835" s="13" t="s">
        <v>82</v>
      </c>
      <c r="BK1835" s="135">
        <f>ROUND(I1835*H1835,2)</f>
        <v>108000</v>
      </c>
      <c r="BL1835" s="13" t="s">
        <v>133</v>
      </c>
      <c r="BM1835" s="134" t="s">
        <v>3454</v>
      </c>
    </row>
    <row r="1836" spans="2:65" s="1" customFormat="1" ht="19.2">
      <c r="B1836" s="25"/>
      <c r="D1836" s="136" t="s">
        <v>134</v>
      </c>
      <c r="F1836" s="137" t="s">
        <v>3455</v>
      </c>
      <c r="L1836" s="25"/>
      <c r="M1836" s="138"/>
      <c r="T1836" s="49"/>
      <c r="AT1836" s="13" t="s">
        <v>134</v>
      </c>
      <c r="AU1836" s="13" t="s">
        <v>84</v>
      </c>
    </row>
    <row r="1837" spans="2:65" s="1" customFormat="1" ht="16.5" customHeight="1">
      <c r="B1837" s="25"/>
      <c r="C1837" s="124" t="s">
        <v>2162</v>
      </c>
      <c r="D1837" s="124" t="s">
        <v>128</v>
      </c>
      <c r="E1837" s="125" t="s">
        <v>3456</v>
      </c>
      <c r="F1837" s="126" t="s">
        <v>3457</v>
      </c>
      <c r="G1837" s="127" t="s">
        <v>177</v>
      </c>
      <c r="H1837" s="128">
        <v>50</v>
      </c>
      <c r="I1837" s="129">
        <v>3760</v>
      </c>
      <c r="J1837" s="129">
        <f>ROUND(I1837*H1837,2)</f>
        <v>188000</v>
      </c>
      <c r="K1837" s="126" t="s">
        <v>132</v>
      </c>
      <c r="L1837" s="25"/>
      <c r="M1837" s="130" t="s">
        <v>1</v>
      </c>
      <c r="N1837" s="131" t="s">
        <v>39</v>
      </c>
      <c r="O1837" s="132">
        <v>0</v>
      </c>
      <c r="P1837" s="132">
        <f>O1837*H1837</f>
        <v>0</v>
      </c>
      <c r="Q1837" s="132">
        <v>0</v>
      </c>
      <c r="R1837" s="132">
        <f>Q1837*H1837</f>
        <v>0</v>
      </c>
      <c r="S1837" s="132">
        <v>0</v>
      </c>
      <c r="T1837" s="133">
        <f>S1837*H1837</f>
        <v>0</v>
      </c>
      <c r="AR1837" s="134" t="s">
        <v>133</v>
      </c>
      <c r="AT1837" s="134" t="s">
        <v>128</v>
      </c>
      <c r="AU1837" s="134" t="s">
        <v>84</v>
      </c>
      <c r="AY1837" s="13" t="s">
        <v>125</v>
      </c>
      <c r="BE1837" s="135">
        <f>IF(N1837="základní",J1837,0)</f>
        <v>188000</v>
      </c>
      <c r="BF1837" s="135">
        <f>IF(N1837="snížená",J1837,0)</f>
        <v>0</v>
      </c>
      <c r="BG1837" s="135">
        <f>IF(N1837="zákl. přenesená",J1837,0)</f>
        <v>0</v>
      </c>
      <c r="BH1837" s="135">
        <f>IF(N1837="sníž. přenesená",J1837,0)</f>
        <v>0</v>
      </c>
      <c r="BI1837" s="135">
        <f>IF(N1837="nulová",J1837,0)</f>
        <v>0</v>
      </c>
      <c r="BJ1837" s="13" t="s">
        <v>82</v>
      </c>
      <c r="BK1837" s="135">
        <f>ROUND(I1837*H1837,2)</f>
        <v>188000</v>
      </c>
      <c r="BL1837" s="13" t="s">
        <v>133</v>
      </c>
      <c r="BM1837" s="134" t="s">
        <v>3458</v>
      </c>
    </row>
    <row r="1838" spans="2:65" s="1" customFormat="1" ht="19.2">
      <c r="B1838" s="25"/>
      <c r="D1838" s="136" t="s">
        <v>134</v>
      </c>
      <c r="F1838" s="137" t="s">
        <v>3459</v>
      </c>
      <c r="L1838" s="25"/>
      <c r="M1838" s="138"/>
      <c r="T1838" s="49"/>
      <c r="AT1838" s="13" t="s">
        <v>134</v>
      </c>
      <c r="AU1838" s="13" t="s">
        <v>84</v>
      </c>
    </row>
    <row r="1839" spans="2:65" s="1" customFormat="1" ht="16.5" customHeight="1">
      <c r="B1839" s="25"/>
      <c r="C1839" s="124" t="s">
        <v>3460</v>
      </c>
      <c r="D1839" s="124" t="s">
        <v>128</v>
      </c>
      <c r="E1839" s="125" t="s">
        <v>3461</v>
      </c>
      <c r="F1839" s="126" t="s">
        <v>3462</v>
      </c>
      <c r="G1839" s="127" t="s">
        <v>177</v>
      </c>
      <c r="H1839" s="128">
        <v>100</v>
      </c>
      <c r="I1839" s="129">
        <v>136</v>
      </c>
      <c r="J1839" s="129">
        <f>ROUND(I1839*H1839,2)</f>
        <v>13600</v>
      </c>
      <c r="K1839" s="126" t="s">
        <v>132</v>
      </c>
      <c r="L1839" s="25"/>
      <c r="M1839" s="130" t="s">
        <v>1</v>
      </c>
      <c r="N1839" s="131" t="s">
        <v>39</v>
      </c>
      <c r="O1839" s="132">
        <v>0</v>
      </c>
      <c r="P1839" s="132">
        <f>O1839*H1839</f>
        <v>0</v>
      </c>
      <c r="Q1839" s="132">
        <v>0</v>
      </c>
      <c r="R1839" s="132">
        <f>Q1839*H1839</f>
        <v>0</v>
      </c>
      <c r="S1839" s="132">
        <v>0</v>
      </c>
      <c r="T1839" s="133">
        <f>S1839*H1839</f>
        <v>0</v>
      </c>
      <c r="AR1839" s="134" t="s">
        <v>133</v>
      </c>
      <c r="AT1839" s="134" t="s">
        <v>128</v>
      </c>
      <c r="AU1839" s="134" t="s">
        <v>84</v>
      </c>
      <c r="AY1839" s="13" t="s">
        <v>125</v>
      </c>
      <c r="BE1839" s="135">
        <f>IF(N1839="základní",J1839,0)</f>
        <v>13600</v>
      </c>
      <c r="BF1839" s="135">
        <f>IF(N1839="snížená",J1839,0)</f>
        <v>0</v>
      </c>
      <c r="BG1839" s="135">
        <f>IF(N1839="zákl. přenesená",J1839,0)</f>
        <v>0</v>
      </c>
      <c r="BH1839" s="135">
        <f>IF(N1839="sníž. přenesená",J1839,0)</f>
        <v>0</v>
      </c>
      <c r="BI1839" s="135">
        <f>IF(N1839="nulová",J1839,0)</f>
        <v>0</v>
      </c>
      <c r="BJ1839" s="13" t="s">
        <v>82</v>
      </c>
      <c r="BK1839" s="135">
        <f>ROUND(I1839*H1839,2)</f>
        <v>13600</v>
      </c>
      <c r="BL1839" s="13" t="s">
        <v>133</v>
      </c>
      <c r="BM1839" s="134" t="s">
        <v>3463</v>
      </c>
    </row>
    <row r="1840" spans="2:65" s="1" customFormat="1" ht="19.2">
      <c r="B1840" s="25"/>
      <c r="D1840" s="136" t="s">
        <v>134</v>
      </c>
      <c r="F1840" s="137" t="s">
        <v>3464</v>
      </c>
      <c r="L1840" s="25"/>
      <c r="M1840" s="138"/>
      <c r="T1840" s="49"/>
      <c r="AT1840" s="13" t="s">
        <v>134</v>
      </c>
      <c r="AU1840" s="13" t="s">
        <v>84</v>
      </c>
    </row>
    <row r="1841" spans="2:65" s="1" customFormat="1" ht="16.5" customHeight="1">
      <c r="B1841" s="25"/>
      <c r="C1841" s="124" t="s">
        <v>2175</v>
      </c>
      <c r="D1841" s="124" t="s">
        <v>128</v>
      </c>
      <c r="E1841" s="125" t="s">
        <v>3465</v>
      </c>
      <c r="F1841" s="126" t="s">
        <v>3466</v>
      </c>
      <c r="G1841" s="127" t="s">
        <v>177</v>
      </c>
      <c r="H1841" s="128">
        <v>100</v>
      </c>
      <c r="I1841" s="129">
        <v>361</v>
      </c>
      <c r="J1841" s="129">
        <f>ROUND(I1841*H1841,2)</f>
        <v>36100</v>
      </c>
      <c r="K1841" s="126" t="s">
        <v>132</v>
      </c>
      <c r="L1841" s="25"/>
      <c r="M1841" s="130" t="s">
        <v>1</v>
      </c>
      <c r="N1841" s="131" t="s">
        <v>39</v>
      </c>
      <c r="O1841" s="132">
        <v>0</v>
      </c>
      <c r="P1841" s="132">
        <f>O1841*H1841</f>
        <v>0</v>
      </c>
      <c r="Q1841" s="132">
        <v>0</v>
      </c>
      <c r="R1841" s="132">
        <f>Q1841*H1841</f>
        <v>0</v>
      </c>
      <c r="S1841" s="132">
        <v>0</v>
      </c>
      <c r="T1841" s="133">
        <f>S1841*H1841</f>
        <v>0</v>
      </c>
      <c r="AR1841" s="134" t="s">
        <v>133</v>
      </c>
      <c r="AT1841" s="134" t="s">
        <v>128</v>
      </c>
      <c r="AU1841" s="134" t="s">
        <v>84</v>
      </c>
      <c r="AY1841" s="13" t="s">
        <v>125</v>
      </c>
      <c r="BE1841" s="135">
        <f>IF(N1841="základní",J1841,0)</f>
        <v>36100</v>
      </c>
      <c r="BF1841" s="135">
        <f>IF(N1841="snížená",J1841,0)</f>
        <v>0</v>
      </c>
      <c r="BG1841" s="135">
        <f>IF(N1841="zákl. přenesená",J1841,0)</f>
        <v>0</v>
      </c>
      <c r="BH1841" s="135">
        <f>IF(N1841="sníž. přenesená",J1841,0)</f>
        <v>0</v>
      </c>
      <c r="BI1841" s="135">
        <f>IF(N1841="nulová",J1841,0)</f>
        <v>0</v>
      </c>
      <c r="BJ1841" s="13" t="s">
        <v>82</v>
      </c>
      <c r="BK1841" s="135">
        <f>ROUND(I1841*H1841,2)</f>
        <v>36100</v>
      </c>
      <c r="BL1841" s="13" t="s">
        <v>133</v>
      </c>
      <c r="BM1841" s="134" t="s">
        <v>3467</v>
      </c>
    </row>
    <row r="1842" spans="2:65" s="1" customFormat="1" ht="19.2">
      <c r="B1842" s="25"/>
      <c r="D1842" s="136" t="s">
        <v>134</v>
      </c>
      <c r="F1842" s="137" t="s">
        <v>3468</v>
      </c>
      <c r="L1842" s="25"/>
      <c r="M1842" s="138"/>
      <c r="T1842" s="49"/>
      <c r="AT1842" s="13" t="s">
        <v>134</v>
      </c>
      <c r="AU1842" s="13" t="s">
        <v>84</v>
      </c>
    </row>
    <row r="1843" spans="2:65" s="1" customFormat="1" ht="16.5" customHeight="1">
      <c r="B1843" s="25"/>
      <c r="C1843" s="124" t="s">
        <v>3469</v>
      </c>
      <c r="D1843" s="124" t="s">
        <v>128</v>
      </c>
      <c r="E1843" s="125" t="s">
        <v>3470</v>
      </c>
      <c r="F1843" s="126" t="s">
        <v>3471</v>
      </c>
      <c r="G1843" s="127" t="s">
        <v>177</v>
      </c>
      <c r="H1843" s="128">
        <v>300</v>
      </c>
      <c r="I1843" s="129">
        <v>438</v>
      </c>
      <c r="J1843" s="129">
        <f>ROUND(I1843*H1843,2)</f>
        <v>131400</v>
      </c>
      <c r="K1843" s="126" t="s">
        <v>132</v>
      </c>
      <c r="L1843" s="25"/>
      <c r="M1843" s="130" t="s">
        <v>1</v>
      </c>
      <c r="N1843" s="131" t="s">
        <v>39</v>
      </c>
      <c r="O1843" s="132">
        <v>0</v>
      </c>
      <c r="P1843" s="132">
        <f>O1843*H1843</f>
        <v>0</v>
      </c>
      <c r="Q1843" s="132">
        <v>0</v>
      </c>
      <c r="R1843" s="132">
        <f>Q1843*H1843</f>
        <v>0</v>
      </c>
      <c r="S1843" s="132">
        <v>0</v>
      </c>
      <c r="T1843" s="133">
        <f>S1843*H1843</f>
        <v>0</v>
      </c>
      <c r="AR1843" s="134" t="s">
        <v>133</v>
      </c>
      <c r="AT1843" s="134" t="s">
        <v>128</v>
      </c>
      <c r="AU1843" s="134" t="s">
        <v>84</v>
      </c>
      <c r="AY1843" s="13" t="s">
        <v>125</v>
      </c>
      <c r="BE1843" s="135">
        <f>IF(N1843="základní",J1843,0)</f>
        <v>131400</v>
      </c>
      <c r="BF1843" s="135">
        <f>IF(N1843="snížená",J1843,0)</f>
        <v>0</v>
      </c>
      <c r="BG1843" s="135">
        <f>IF(N1843="zákl. přenesená",J1843,0)</f>
        <v>0</v>
      </c>
      <c r="BH1843" s="135">
        <f>IF(N1843="sníž. přenesená",J1843,0)</f>
        <v>0</v>
      </c>
      <c r="BI1843" s="135">
        <f>IF(N1843="nulová",J1843,0)</f>
        <v>0</v>
      </c>
      <c r="BJ1843" s="13" t="s">
        <v>82</v>
      </c>
      <c r="BK1843" s="135">
        <f>ROUND(I1843*H1843,2)</f>
        <v>131400</v>
      </c>
      <c r="BL1843" s="13" t="s">
        <v>133</v>
      </c>
      <c r="BM1843" s="134" t="s">
        <v>3472</v>
      </c>
    </row>
    <row r="1844" spans="2:65" s="1" customFormat="1" ht="19.2">
      <c r="B1844" s="25"/>
      <c r="D1844" s="136" t="s">
        <v>134</v>
      </c>
      <c r="F1844" s="137" t="s">
        <v>3473</v>
      </c>
      <c r="L1844" s="25"/>
      <c r="M1844" s="138"/>
      <c r="T1844" s="49"/>
      <c r="AT1844" s="13" t="s">
        <v>134</v>
      </c>
      <c r="AU1844" s="13" t="s">
        <v>84</v>
      </c>
    </row>
    <row r="1845" spans="2:65" s="1" customFormat="1" ht="16.5" customHeight="1">
      <c r="B1845" s="25"/>
      <c r="C1845" s="124" t="s">
        <v>2216</v>
      </c>
      <c r="D1845" s="124" t="s">
        <v>128</v>
      </c>
      <c r="E1845" s="125" t="s">
        <v>3474</v>
      </c>
      <c r="F1845" s="126" t="s">
        <v>3475</v>
      </c>
      <c r="G1845" s="127" t="s">
        <v>177</v>
      </c>
      <c r="H1845" s="128">
        <v>300</v>
      </c>
      <c r="I1845" s="129">
        <v>506</v>
      </c>
      <c r="J1845" s="129">
        <f>ROUND(I1845*H1845,2)</f>
        <v>151800</v>
      </c>
      <c r="K1845" s="126" t="s">
        <v>132</v>
      </c>
      <c r="L1845" s="25"/>
      <c r="M1845" s="130" t="s">
        <v>1</v>
      </c>
      <c r="N1845" s="131" t="s">
        <v>39</v>
      </c>
      <c r="O1845" s="132">
        <v>0</v>
      </c>
      <c r="P1845" s="132">
        <f>O1845*H1845</f>
        <v>0</v>
      </c>
      <c r="Q1845" s="132">
        <v>0</v>
      </c>
      <c r="R1845" s="132">
        <f>Q1845*H1845</f>
        <v>0</v>
      </c>
      <c r="S1845" s="132">
        <v>0</v>
      </c>
      <c r="T1845" s="133">
        <f>S1845*H1845</f>
        <v>0</v>
      </c>
      <c r="AR1845" s="134" t="s">
        <v>133</v>
      </c>
      <c r="AT1845" s="134" t="s">
        <v>128</v>
      </c>
      <c r="AU1845" s="134" t="s">
        <v>84</v>
      </c>
      <c r="AY1845" s="13" t="s">
        <v>125</v>
      </c>
      <c r="BE1845" s="135">
        <f>IF(N1845="základní",J1845,0)</f>
        <v>151800</v>
      </c>
      <c r="BF1845" s="135">
        <f>IF(N1845="snížená",J1845,0)</f>
        <v>0</v>
      </c>
      <c r="BG1845" s="135">
        <f>IF(N1845="zákl. přenesená",J1845,0)</f>
        <v>0</v>
      </c>
      <c r="BH1845" s="135">
        <f>IF(N1845="sníž. přenesená",J1845,0)</f>
        <v>0</v>
      </c>
      <c r="BI1845" s="135">
        <f>IF(N1845="nulová",J1845,0)</f>
        <v>0</v>
      </c>
      <c r="BJ1845" s="13" t="s">
        <v>82</v>
      </c>
      <c r="BK1845" s="135">
        <f>ROUND(I1845*H1845,2)</f>
        <v>151800</v>
      </c>
      <c r="BL1845" s="13" t="s">
        <v>133</v>
      </c>
      <c r="BM1845" s="134" t="s">
        <v>3476</v>
      </c>
    </row>
    <row r="1846" spans="2:65" s="1" customFormat="1" ht="19.2">
      <c r="B1846" s="25"/>
      <c r="D1846" s="136" t="s">
        <v>134</v>
      </c>
      <c r="F1846" s="137" t="s">
        <v>3477</v>
      </c>
      <c r="L1846" s="25"/>
      <c r="M1846" s="138"/>
      <c r="T1846" s="49"/>
      <c r="AT1846" s="13" t="s">
        <v>134</v>
      </c>
      <c r="AU1846" s="13" t="s">
        <v>84</v>
      </c>
    </row>
    <row r="1847" spans="2:65" s="1" customFormat="1" ht="16.5" customHeight="1">
      <c r="B1847" s="25"/>
      <c r="C1847" s="124" t="s">
        <v>3478</v>
      </c>
      <c r="D1847" s="124" t="s">
        <v>128</v>
      </c>
      <c r="E1847" s="125" t="s">
        <v>3479</v>
      </c>
      <c r="F1847" s="126" t="s">
        <v>3480</v>
      </c>
      <c r="G1847" s="127" t="s">
        <v>177</v>
      </c>
      <c r="H1847" s="128">
        <v>300</v>
      </c>
      <c r="I1847" s="129">
        <v>764</v>
      </c>
      <c r="J1847" s="129">
        <f>ROUND(I1847*H1847,2)</f>
        <v>229200</v>
      </c>
      <c r="K1847" s="126" t="s">
        <v>132</v>
      </c>
      <c r="L1847" s="25"/>
      <c r="M1847" s="130" t="s">
        <v>1</v>
      </c>
      <c r="N1847" s="131" t="s">
        <v>39</v>
      </c>
      <c r="O1847" s="132">
        <v>0</v>
      </c>
      <c r="P1847" s="132">
        <f>O1847*H1847</f>
        <v>0</v>
      </c>
      <c r="Q1847" s="132">
        <v>0</v>
      </c>
      <c r="R1847" s="132">
        <f>Q1847*H1847</f>
        <v>0</v>
      </c>
      <c r="S1847" s="132">
        <v>0</v>
      </c>
      <c r="T1847" s="133">
        <f>S1847*H1847</f>
        <v>0</v>
      </c>
      <c r="AR1847" s="134" t="s">
        <v>133</v>
      </c>
      <c r="AT1847" s="134" t="s">
        <v>128</v>
      </c>
      <c r="AU1847" s="134" t="s">
        <v>84</v>
      </c>
      <c r="AY1847" s="13" t="s">
        <v>125</v>
      </c>
      <c r="BE1847" s="135">
        <f>IF(N1847="základní",J1847,0)</f>
        <v>229200</v>
      </c>
      <c r="BF1847" s="135">
        <f>IF(N1847="snížená",J1847,0)</f>
        <v>0</v>
      </c>
      <c r="BG1847" s="135">
        <f>IF(N1847="zákl. přenesená",J1847,0)</f>
        <v>0</v>
      </c>
      <c r="BH1847" s="135">
        <f>IF(N1847="sníž. přenesená",J1847,0)</f>
        <v>0</v>
      </c>
      <c r="BI1847" s="135">
        <f>IF(N1847="nulová",J1847,0)</f>
        <v>0</v>
      </c>
      <c r="BJ1847" s="13" t="s">
        <v>82</v>
      </c>
      <c r="BK1847" s="135">
        <f>ROUND(I1847*H1847,2)</f>
        <v>229200</v>
      </c>
      <c r="BL1847" s="13" t="s">
        <v>133</v>
      </c>
      <c r="BM1847" s="134" t="s">
        <v>3481</v>
      </c>
    </row>
    <row r="1848" spans="2:65" s="1" customFormat="1" ht="19.2">
      <c r="B1848" s="25"/>
      <c r="D1848" s="136" t="s">
        <v>134</v>
      </c>
      <c r="F1848" s="137" t="s">
        <v>3482</v>
      </c>
      <c r="L1848" s="25"/>
      <c r="M1848" s="138"/>
      <c r="T1848" s="49"/>
      <c r="AT1848" s="13" t="s">
        <v>134</v>
      </c>
      <c r="AU1848" s="13" t="s">
        <v>84</v>
      </c>
    </row>
    <row r="1849" spans="2:65" s="1" customFormat="1" ht="16.5" customHeight="1">
      <c r="B1849" s="25"/>
      <c r="C1849" s="124" t="s">
        <v>2226</v>
      </c>
      <c r="D1849" s="124" t="s">
        <v>128</v>
      </c>
      <c r="E1849" s="125" t="s">
        <v>3483</v>
      </c>
      <c r="F1849" s="126" t="s">
        <v>3484</v>
      </c>
      <c r="G1849" s="127" t="s">
        <v>177</v>
      </c>
      <c r="H1849" s="128">
        <v>300</v>
      </c>
      <c r="I1849" s="129">
        <v>937</v>
      </c>
      <c r="J1849" s="129">
        <f>ROUND(I1849*H1849,2)</f>
        <v>281100</v>
      </c>
      <c r="K1849" s="126" t="s">
        <v>132</v>
      </c>
      <c r="L1849" s="25"/>
      <c r="M1849" s="130" t="s">
        <v>1</v>
      </c>
      <c r="N1849" s="131" t="s">
        <v>39</v>
      </c>
      <c r="O1849" s="132">
        <v>0</v>
      </c>
      <c r="P1849" s="132">
        <f>O1849*H1849</f>
        <v>0</v>
      </c>
      <c r="Q1849" s="132">
        <v>0</v>
      </c>
      <c r="R1849" s="132">
        <f>Q1849*H1849</f>
        <v>0</v>
      </c>
      <c r="S1849" s="132">
        <v>0</v>
      </c>
      <c r="T1849" s="133">
        <f>S1849*H1849</f>
        <v>0</v>
      </c>
      <c r="AR1849" s="134" t="s">
        <v>133</v>
      </c>
      <c r="AT1849" s="134" t="s">
        <v>128</v>
      </c>
      <c r="AU1849" s="134" t="s">
        <v>84</v>
      </c>
      <c r="AY1849" s="13" t="s">
        <v>125</v>
      </c>
      <c r="BE1849" s="135">
        <f>IF(N1849="základní",J1849,0)</f>
        <v>281100</v>
      </c>
      <c r="BF1849" s="135">
        <f>IF(N1849="snížená",J1849,0)</f>
        <v>0</v>
      </c>
      <c r="BG1849" s="135">
        <f>IF(N1849="zákl. přenesená",J1849,0)</f>
        <v>0</v>
      </c>
      <c r="BH1849" s="135">
        <f>IF(N1849="sníž. přenesená",J1849,0)</f>
        <v>0</v>
      </c>
      <c r="BI1849" s="135">
        <f>IF(N1849="nulová",J1849,0)</f>
        <v>0</v>
      </c>
      <c r="BJ1849" s="13" t="s">
        <v>82</v>
      </c>
      <c r="BK1849" s="135">
        <f>ROUND(I1849*H1849,2)</f>
        <v>281100</v>
      </c>
      <c r="BL1849" s="13" t="s">
        <v>133</v>
      </c>
      <c r="BM1849" s="134" t="s">
        <v>3485</v>
      </c>
    </row>
    <row r="1850" spans="2:65" s="1" customFormat="1" ht="19.2">
      <c r="B1850" s="25"/>
      <c r="D1850" s="136" t="s">
        <v>134</v>
      </c>
      <c r="F1850" s="137" t="s">
        <v>3486</v>
      </c>
      <c r="L1850" s="25"/>
      <c r="M1850" s="138"/>
      <c r="T1850" s="49"/>
      <c r="AT1850" s="13" t="s">
        <v>134</v>
      </c>
      <c r="AU1850" s="13" t="s">
        <v>84</v>
      </c>
    </row>
    <row r="1851" spans="2:65" s="1" customFormat="1" ht="16.5" customHeight="1">
      <c r="B1851" s="25"/>
      <c r="C1851" s="124" t="s">
        <v>3487</v>
      </c>
      <c r="D1851" s="124" t="s">
        <v>128</v>
      </c>
      <c r="E1851" s="125" t="s">
        <v>3488</v>
      </c>
      <c r="F1851" s="126" t="s">
        <v>3489</v>
      </c>
      <c r="G1851" s="127" t="s">
        <v>205</v>
      </c>
      <c r="H1851" s="128">
        <v>1500</v>
      </c>
      <c r="I1851" s="129">
        <v>129</v>
      </c>
      <c r="J1851" s="129">
        <f>ROUND(I1851*H1851,2)</f>
        <v>193500</v>
      </c>
      <c r="K1851" s="126" t="s">
        <v>132</v>
      </c>
      <c r="L1851" s="25"/>
      <c r="M1851" s="130" t="s">
        <v>1</v>
      </c>
      <c r="N1851" s="131" t="s">
        <v>39</v>
      </c>
      <c r="O1851" s="132">
        <v>0</v>
      </c>
      <c r="P1851" s="132">
        <f>O1851*H1851</f>
        <v>0</v>
      </c>
      <c r="Q1851" s="132">
        <v>0</v>
      </c>
      <c r="R1851" s="132">
        <f>Q1851*H1851</f>
        <v>0</v>
      </c>
      <c r="S1851" s="132">
        <v>0</v>
      </c>
      <c r="T1851" s="133">
        <f>S1851*H1851</f>
        <v>0</v>
      </c>
      <c r="AR1851" s="134" t="s">
        <v>133</v>
      </c>
      <c r="AT1851" s="134" t="s">
        <v>128</v>
      </c>
      <c r="AU1851" s="134" t="s">
        <v>84</v>
      </c>
      <c r="AY1851" s="13" t="s">
        <v>125</v>
      </c>
      <c r="BE1851" s="135">
        <f>IF(N1851="základní",J1851,0)</f>
        <v>193500</v>
      </c>
      <c r="BF1851" s="135">
        <f>IF(N1851="snížená",J1851,0)</f>
        <v>0</v>
      </c>
      <c r="BG1851" s="135">
        <f>IF(N1851="zákl. přenesená",J1851,0)</f>
        <v>0</v>
      </c>
      <c r="BH1851" s="135">
        <f>IF(N1851="sníž. přenesená",J1851,0)</f>
        <v>0</v>
      </c>
      <c r="BI1851" s="135">
        <f>IF(N1851="nulová",J1851,0)</f>
        <v>0</v>
      </c>
      <c r="BJ1851" s="13" t="s">
        <v>82</v>
      </c>
      <c r="BK1851" s="135">
        <f>ROUND(I1851*H1851,2)</f>
        <v>193500</v>
      </c>
      <c r="BL1851" s="13" t="s">
        <v>133</v>
      </c>
      <c r="BM1851" s="134" t="s">
        <v>3490</v>
      </c>
    </row>
    <row r="1852" spans="2:65" s="1" customFormat="1" ht="19.2">
      <c r="B1852" s="25"/>
      <c r="D1852" s="136" t="s">
        <v>134</v>
      </c>
      <c r="F1852" s="137" t="s">
        <v>3491</v>
      </c>
      <c r="L1852" s="25"/>
      <c r="M1852" s="138"/>
      <c r="T1852" s="49"/>
      <c r="AT1852" s="13" t="s">
        <v>134</v>
      </c>
      <c r="AU1852" s="13" t="s">
        <v>84</v>
      </c>
    </row>
    <row r="1853" spans="2:65" s="1" customFormat="1" ht="16.5" customHeight="1">
      <c r="B1853" s="25"/>
      <c r="C1853" s="124" t="s">
        <v>2230</v>
      </c>
      <c r="D1853" s="124" t="s">
        <v>128</v>
      </c>
      <c r="E1853" s="125" t="s">
        <v>3492</v>
      </c>
      <c r="F1853" s="126" t="s">
        <v>3493</v>
      </c>
      <c r="G1853" s="127" t="s">
        <v>205</v>
      </c>
      <c r="H1853" s="128">
        <v>1000</v>
      </c>
      <c r="I1853" s="129">
        <v>207</v>
      </c>
      <c r="J1853" s="129">
        <f>ROUND(I1853*H1853,2)</f>
        <v>207000</v>
      </c>
      <c r="K1853" s="126" t="s">
        <v>132</v>
      </c>
      <c r="L1853" s="25"/>
      <c r="M1853" s="130" t="s">
        <v>1</v>
      </c>
      <c r="N1853" s="131" t="s">
        <v>39</v>
      </c>
      <c r="O1853" s="132">
        <v>0</v>
      </c>
      <c r="P1853" s="132">
        <f>O1853*H1853</f>
        <v>0</v>
      </c>
      <c r="Q1853" s="132">
        <v>0</v>
      </c>
      <c r="R1853" s="132">
        <f>Q1853*H1853</f>
        <v>0</v>
      </c>
      <c r="S1853" s="132">
        <v>0</v>
      </c>
      <c r="T1853" s="133">
        <f>S1853*H1853</f>
        <v>0</v>
      </c>
      <c r="AR1853" s="134" t="s">
        <v>133</v>
      </c>
      <c r="AT1853" s="134" t="s">
        <v>128</v>
      </c>
      <c r="AU1853" s="134" t="s">
        <v>84</v>
      </c>
      <c r="AY1853" s="13" t="s">
        <v>125</v>
      </c>
      <c r="BE1853" s="135">
        <f>IF(N1853="základní",J1853,0)</f>
        <v>207000</v>
      </c>
      <c r="BF1853" s="135">
        <f>IF(N1853="snížená",J1853,0)</f>
        <v>0</v>
      </c>
      <c r="BG1853" s="135">
        <f>IF(N1853="zákl. přenesená",J1853,0)</f>
        <v>0</v>
      </c>
      <c r="BH1853" s="135">
        <f>IF(N1853="sníž. přenesená",J1853,0)</f>
        <v>0</v>
      </c>
      <c r="BI1853" s="135">
        <f>IF(N1853="nulová",J1853,0)</f>
        <v>0</v>
      </c>
      <c r="BJ1853" s="13" t="s">
        <v>82</v>
      </c>
      <c r="BK1853" s="135">
        <f>ROUND(I1853*H1853,2)</f>
        <v>207000</v>
      </c>
      <c r="BL1853" s="13" t="s">
        <v>133</v>
      </c>
      <c r="BM1853" s="134" t="s">
        <v>3494</v>
      </c>
    </row>
    <row r="1854" spans="2:65" s="1" customFormat="1" ht="19.2">
      <c r="B1854" s="25"/>
      <c r="D1854" s="136" t="s">
        <v>134</v>
      </c>
      <c r="F1854" s="137" t="s">
        <v>3495</v>
      </c>
      <c r="L1854" s="25"/>
      <c r="M1854" s="138"/>
      <c r="T1854" s="49"/>
      <c r="AT1854" s="13" t="s">
        <v>134</v>
      </c>
      <c r="AU1854" s="13" t="s">
        <v>84</v>
      </c>
    </row>
    <row r="1855" spans="2:65" s="1" customFormat="1" ht="16.5" customHeight="1">
      <c r="B1855" s="25"/>
      <c r="C1855" s="124" t="s">
        <v>3496</v>
      </c>
      <c r="D1855" s="124" t="s">
        <v>128</v>
      </c>
      <c r="E1855" s="125" t="s">
        <v>3497</v>
      </c>
      <c r="F1855" s="126" t="s">
        <v>3498</v>
      </c>
      <c r="G1855" s="127" t="s">
        <v>205</v>
      </c>
      <c r="H1855" s="128">
        <v>1500</v>
      </c>
      <c r="I1855" s="129">
        <v>53.3</v>
      </c>
      <c r="J1855" s="129">
        <f>ROUND(I1855*H1855,2)</f>
        <v>79950</v>
      </c>
      <c r="K1855" s="126" t="s">
        <v>132</v>
      </c>
      <c r="L1855" s="25"/>
      <c r="M1855" s="130" t="s">
        <v>1</v>
      </c>
      <c r="N1855" s="131" t="s">
        <v>39</v>
      </c>
      <c r="O1855" s="132">
        <v>0</v>
      </c>
      <c r="P1855" s="132">
        <f>O1855*H1855</f>
        <v>0</v>
      </c>
      <c r="Q1855" s="132">
        <v>0</v>
      </c>
      <c r="R1855" s="132">
        <f>Q1855*H1855</f>
        <v>0</v>
      </c>
      <c r="S1855" s="132">
        <v>0</v>
      </c>
      <c r="T1855" s="133">
        <f>S1855*H1855</f>
        <v>0</v>
      </c>
      <c r="AR1855" s="134" t="s">
        <v>133</v>
      </c>
      <c r="AT1855" s="134" t="s">
        <v>128</v>
      </c>
      <c r="AU1855" s="134" t="s">
        <v>84</v>
      </c>
      <c r="AY1855" s="13" t="s">
        <v>125</v>
      </c>
      <c r="BE1855" s="135">
        <f>IF(N1855="základní",J1855,0)</f>
        <v>79950</v>
      </c>
      <c r="BF1855" s="135">
        <f>IF(N1855="snížená",J1855,0)</f>
        <v>0</v>
      </c>
      <c r="BG1855" s="135">
        <f>IF(N1855="zákl. přenesená",J1855,0)</f>
        <v>0</v>
      </c>
      <c r="BH1855" s="135">
        <f>IF(N1855="sníž. přenesená",J1855,0)</f>
        <v>0</v>
      </c>
      <c r="BI1855" s="135">
        <f>IF(N1855="nulová",J1855,0)</f>
        <v>0</v>
      </c>
      <c r="BJ1855" s="13" t="s">
        <v>82</v>
      </c>
      <c r="BK1855" s="135">
        <f>ROUND(I1855*H1855,2)</f>
        <v>79950</v>
      </c>
      <c r="BL1855" s="13" t="s">
        <v>133</v>
      </c>
      <c r="BM1855" s="134" t="s">
        <v>3499</v>
      </c>
    </row>
    <row r="1856" spans="2:65" s="1" customFormat="1" ht="19.2">
      <c r="B1856" s="25"/>
      <c r="D1856" s="136" t="s">
        <v>134</v>
      </c>
      <c r="F1856" s="137" t="s">
        <v>3500</v>
      </c>
      <c r="L1856" s="25"/>
      <c r="M1856" s="138"/>
      <c r="T1856" s="49"/>
      <c r="AT1856" s="13" t="s">
        <v>134</v>
      </c>
      <c r="AU1856" s="13" t="s">
        <v>84</v>
      </c>
    </row>
    <row r="1857" spans="2:65" s="1" customFormat="1" ht="16.5" customHeight="1">
      <c r="B1857" s="25"/>
      <c r="C1857" s="124" t="s">
        <v>2235</v>
      </c>
      <c r="D1857" s="124" t="s">
        <v>128</v>
      </c>
      <c r="E1857" s="125" t="s">
        <v>3501</v>
      </c>
      <c r="F1857" s="126" t="s">
        <v>1945</v>
      </c>
      <c r="G1857" s="127" t="s">
        <v>1946</v>
      </c>
      <c r="H1857" s="128">
        <v>500</v>
      </c>
      <c r="I1857" s="129">
        <v>161</v>
      </c>
      <c r="J1857" s="129">
        <f>ROUND(I1857*H1857,2)</f>
        <v>80500</v>
      </c>
      <c r="K1857" s="126" t="s">
        <v>132</v>
      </c>
      <c r="L1857" s="25"/>
      <c r="M1857" s="130" t="s">
        <v>1</v>
      </c>
      <c r="N1857" s="131" t="s">
        <v>39</v>
      </c>
      <c r="O1857" s="132">
        <v>0</v>
      </c>
      <c r="P1857" s="132">
        <f>O1857*H1857</f>
        <v>0</v>
      </c>
      <c r="Q1857" s="132">
        <v>0</v>
      </c>
      <c r="R1857" s="132">
        <f>Q1857*H1857</f>
        <v>0</v>
      </c>
      <c r="S1857" s="132">
        <v>0</v>
      </c>
      <c r="T1857" s="133">
        <f>S1857*H1857</f>
        <v>0</v>
      </c>
      <c r="AR1857" s="134" t="s">
        <v>133</v>
      </c>
      <c r="AT1857" s="134" t="s">
        <v>128</v>
      </c>
      <c r="AU1857" s="134" t="s">
        <v>84</v>
      </c>
      <c r="AY1857" s="13" t="s">
        <v>125</v>
      </c>
      <c r="BE1857" s="135">
        <f>IF(N1857="základní",J1857,0)</f>
        <v>80500</v>
      </c>
      <c r="BF1857" s="135">
        <f>IF(N1857="snížená",J1857,0)</f>
        <v>0</v>
      </c>
      <c r="BG1857" s="135">
        <f>IF(N1857="zákl. přenesená",J1857,0)</f>
        <v>0</v>
      </c>
      <c r="BH1857" s="135">
        <f>IF(N1857="sníž. přenesená",J1857,0)</f>
        <v>0</v>
      </c>
      <c r="BI1857" s="135">
        <f>IF(N1857="nulová",J1857,0)</f>
        <v>0</v>
      </c>
      <c r="BJ1857" s="13" t="s">
        <v>82</v>
      </c>
      <c r="BK1857" s="135">
        <f>ROUND(I1857*H1857,2)</f>
        <v>80500</v>
      </c>
      <c r="BL1857" s="13" t="s">
        <v>133</v>
      </c>
      <c r="BM1857" s="134" t="s">
        <v>3502</v>
      </c>
    </row>
    <row r="1858" spans="2:65" s="1" customFormat="1" ht="28.8">
      <c r="B1858" s="25"/>
      <c r="D1858" s="136" t="s">
        <v>134</v>
      </c>
      <c r="F1858" s="137" t="s">
        <v>1948</v>
      </c>
      <c r="L1858" s="25"/>
      <c r="M1858" s="138"/>
      <c r="T1858" s="49"/>
      <c r="AT1858" s="13" t="s">
        <v>134</v>
      </c>
      <c r="AU1858" s="13" t="s">
        <v>84</v>
      </c>
    </row>
    <row r="1859" spans="2:65" s="1" customFormat="1" ht="16.5" customHeight="1">
      <c r="B1859" s="25"/>
      <c r="C1859" s="124" t="s">
        <v>3503</v>
      </c>
      <c r="D1859" s="124" t="s">
        <v>128</v>
      </c>
      <c r="E1859" s="125" t="s">
        <v>3504</v>
      </c>
      <c r="F1859" s="126" t="s">
        <v>3505</v>
      </c>
      <c r="G1859" s="127" t="s">
        <v>177</v>
      </c>
      <c r="H1859" s="128">
        <v>5</v>
      </c>
      <c r="I1859" s="129">
        <v>7140</v>
      </c>
      <c r="J1859" s="129">
        <f>ROUND(I1859*H1859,2)</f>
        <v>35700</v>
      </c>
      <c r="K1859" s="126" t="s">
        <v>132</v>
      </c>
      <c r="L1859" s="25"/>
      <c r="M1859" s="130" t="s">
        <v>1</v>
      </c>
      <c r="N1859" s="131" t="s">
        <v>39</v>
      </c>
      <c r="O1859" s="132">
        <v>0</v>
      </c>
      <c r="P1859" s="132">
        <f>O1859*H1859</f>
        <v>0</v>
      </c>
      <c r="Q1859" s="132">
        <v>0</v>
      </c>
      <c r="R1859" s="132">
        <f>Q1859*H1859</f>
        <v>0</v>
      </c>
      <c r="S1859" s="132">
        <v>0</v>
      </c>
      <c r="T1859" s="133">
        <f>S1859*H1859</f>
        <v>0</v>
      </c>
      <c r="AR1859" s="134" t="s">
        <v>133</v>
      </c>
      <c r="AT1859" s="134" t="s">
        <v>128</v>
      </c>
      <c r="AU1859" s="134" t="s">
        <v>84</v>
      </c>
      <c r="AY1859" s="13" t="s">
        <v>125</v>
      </c>
      <c r="BE1859" s="135">
        <f>IF(N1859="základní",J1859,0)</f>
        <v>35700</v>
      </c>
      <c r="BF1859" s="135">
        <f>IF(N1859="snížená",J1859,0)</f>
        <v>0</v>
      </c>
      <c r="BG1859" s="135">
        <f>IF(N1859="zákl. přenesená",J1859,0)</f>
        <v>0</v>
      </c>
      <c r="BH1859" s="135">
        <f>IF(N1859="sníž. přenesená",J1859,0)</f>
        <v>0</v>
      </c>
      <c r="BI1859" s="135">
        <f>IF(N1859="nulová",J1859,0)</f>
        <v>0</v>
      </c>
      <c r="BJ1859" s="13" t="s">
        <v>82</v>
      </c>
      <c r="BK1859" s="135">
        <f>ROUND(I1859*H1859,2)</f>
        <v>35700</v>
      </c>
      <c r="BL1859" s="13" t="s">
        <v>133</v>
      </c>
      <c r="BM1859" s="134" t="s">
        <v>3506</v>
      </c>
    </row>
    <row r="1860" spans="2:65" s="1" customFormat="1" ht="28.8">
      <c r="B1860" s="25"/>
      <c r="D1860" s="136" t="s">
        <v>134</v>
      </c>
      <c r="F1860" s="137" t="s">
        <v>3507</v>
      </c>
      <c r="L1860" s="25"/>
      <c r="M1860" s="138"/>
      <c r="T1860" s="49"/>
      <c r="AT1860" s="13" t="s">
        <v>134</v>
      </c>
      <c r="AU1860" s="13" t="s">
        <v>84</v>
      </c>
    </row>
    <row r="1861" spans="2:65" s="1" customFormat="1" ht="16.5" customHeight="1">
      <c r="B1861" s="25"/>
      <c r="C1861" s="124" t="s">
        <v>2239</v>
      </c>
      <c r="D1861" s="124" t="s">
        <v>128</v>
      </c>
      <c r="E1861" s="125" t="s">
        <v>3508</v>
      </c>
      <c r="F1861" s="126" t="s">
        <v>3509</v>
      </c>
      <c r="G1861" s="127" t="s">
        <v>431</v>
      </c>
      <c r="H1861" s="128">
        <v>50</v>
      </c>
      <c r="I1861" s="129">
        <v>105</v>
      </c>
      <c r="J1861" s="129">
        <f>ROUND(I1861*H1861,2)</f>
        <v>5250</v>
      </c>
      <c r="K1861" s="126" t="s">
        <v>132</v>
      </c>
      <c r="L1861" s="25"/>
      <c r="M1861" s="130" t="s">
        <v>1</v>
      </c>
      <c r="N1861" s="131" t="s">
        <v>39</v>
      </c>
      <c r="O1861" s="132">
        <v>0</v>
      </c>
      <c r="P1861" s="132">
        <f>O1861*H1861</f>
        <v>0</v>
      </c>
      <c r="Q1861" s="132">
        <v>0</v>
      </c>
      <c r="R1861" s="132">
        <f>Q1861*H1861</f>
        <v>0</v>
      </c>
      <c r="S1861" s="132">
        <v>0</v>
      </c>
      <c r="T1861" s="133">
        <f>S1861*H1861</f>
        <v>0</v>
      </c>
      <c r="AR1861" s="134" t="s">
        <v>133</v>
      </c>
      <c r="AT1861" s="134" t="s">
        <v>128</v>
      </c>
      <c r="AU1861" s="134" t="s">
        <v>84</v>
      </c>
      <c r="AY1861" s="13" t="s">
        <v>125</v>
      </c>
      <c r="BE1861" s="135">
        <f>IF(N1861="základní",J1861,0)</f>
        <v>5250</v>
      </c>
      <c r="BF1861" s="135">
        <f>IF(N1861="snížená",J1861,0)</f>
        <v>0</v>
      </c>
      <c r="BG1861" s="135">
        <f>IF(N1861="zákl. přenesená",J1861,0)</f>
        <v>0</v>
      </c>
      <c r="BH1861" s="135">
        <f>IF(N1861="sníž. přenesená",J1861,0)</f>
        <v>0</v>
      </c>
      <c r="BI1861" s="135">
        <f>IF(N1861="nulová",J1861,0)</f>
        <v>0</v>
      </c>
      <c r="BJ1861" s="13" t="s">
        <v>82</v>
      </c>
      <c r="BK1861" s="135">
        <f>ROUND(I1861*H1861,2)</f>
        <v>5250</v>
      </c>
      <c r="BL1861" s="13" t="s">
        <v>133</v>
      </c>
      <c r="BM1861" s="134" t="s">
        <v>3510</v>
      </c>
    </row>
    <row r="1862" spans="2:65" s="1" customFormat="1" ht="28.8">
      <c r="B1862" s="25"/>
      <c r="D1862" s="136" t="s">
        <v>134</v>
      </c>
      <c r="F1862" s="137" t="s">
        <v>3511</v>
      </c>
      <c r="L1862" s="25"/>
      <c r="M1862" s="138"/>
      <c r="T1862" s="49"/>
      <c r="AT1862" s="13" t="s">
        <v>134</v>
      </c>
      <c r="AU1862" s="13" t="s">
        <v>84</v>
      </c>
    </row>
    <row r="1863" spans="2:65" s="1" customFormat="1" ht="16.5" customHeight="1">
      <c r="B1863" s="25"/>
      <c r="C1863" s="124" t="s">
        <v>3512</v>
      </c>
      <c r="D1863" s="124" t="s">
        <v>128</v>
      </c>
      <c r="E1863" s="125" t="s">
        <v>3513</v>
      </c>
      <c r="F1863" s="126" t="s">
        <v>3514</v>
      </c>
      <c r="G1863" s="127" t="s">
        <v>205</v>
      </c>
      <c r="H1863" s="128">
        <v>50</v>
      </c>
      <c r="I1863" s="129">
        <v>230</v>
      </c>
      <c r="J1863" s="129">
        <f>ROUND(I1863*H1863,2)</f>
        <v>11500</v>
      </c>
      <c r="K1863" s="126" t="s">
        <v>132</v>
      </c>
      <c r="L1863" s="25"/>
      <c r="M1863" s="130" t="s">
        <v>1</v>
      </c>
      <c r="N1863" s="131" t="s">
        <v>39</v>
      </c>
      <c r="O1863" s="132">
        <v>0</v>
      </c>
      <c r="P1863" s="132">
        <f>O1863*H1863</f>
        <v>0</v>
      </c>
      <c r="Q1863" s="132">
        <v>0</v>
      </c>
      <c r="R1863" s="132">
        <f>Q1863*H1863</f>
        <v>0</v>
      </c>
      <c r="S1863" s="132">
        <v>0</v>
      </c>
      <c r="T1863" s="133">
        <f>S1863*H1863</f>
        <v>0</v>
      </c>
      <c r="AR1863" s="134" t="s">
        <v>133</v>
      </c>
      <c r="AT1863" s="134" t="s">
        <v>128</v>
      </c>
      <c r="AU1863" s="134" t="s">
        <v>84</v>
      </c>
      <c r="AY1863" s="13" t="s">
        <v>125</v>
      </c>
      <c r="BE1863" s="135">
        <f>IF(N1863="základní",J1863,0)</f>
        <v>11500</v>
      </c>
      <c r="BF1863" s="135">
        <f>IF(N1863="snížená",J1863,0)</f>
        <v>0</v>
      </c>
      <c r="BG1863" s="135">
        <f>IF(N1863="zákl. přenesená",J1863,0)</f>
        <v>0</v>
      </c>
      <c r="BH1863" s="135">
        <f>IF(N1863="sníž. přenesená",J1863,0)</f>
        <v>0</v>
      </c>
      <c r="BI1863" s="135">
        <f>IF(N1863="nulová",J1863,0)</f>
        <v>0</v>
      </c>
      <c r="BJ1863" s="13" t="s">
        <v>82</v>
      </c>
      <c r="BK1863" s="135">
        <f>ROUND(I1863*H1863,2)</f>
        <v>11500</v>
      </c>
      <c r="BL1863" s="13" t="s">
        <v>133</v>
      </c>
      <c r="BM1863" s="134" t="s">
        <v>3515</v>
      </c>
    </row>
    <row r="1864" spans="2:65" s="1" customFormat="1" ht="28.8">
      <c r="B1864" s="25"/>
      <c r="D1864" s="136" t="s">
        <v>134</v>
      </c>
      <c r="F1864" s="137" t="s">
        <v>3516</v>
      </c>
      <c r="L1864" s="25"/>
      <c r="M1864" s="138"/>
      <c r="T1864" s="49"/>
      <c r="AT1864" s="13" t="s">
        <v>134</v>
      </c>
      <c r="AU1864" s="13" t="s">
        <v>84</v>
      </c>
    </row>
    <row r="1865" spans="2:65" s="1" customFormat="1" ht="16.5" customHeight="1">
      <c r="B1865" s="25"/>
      <c r="C1865" s="124" t="s">
        <v>2244</v>
      </c>
      <c r="D1865" s="124" t="s">
        <v>128</v>
      </c>
      <c r="E1865" s="125" t="s">
        <v>3517</v>
      </c>
      <c r="F1865" s="126" t="s">
        <v>3518</v>
      </c>
      <c r="G1865" s="127" t="s">
        <v>205</v>
      </c>
      <c r="H1865" s="128">
        <v>5</v>
      </c>
      <c r="I1865" s="129">
        <v>1620</v>
      </c>
      <c r="J1865" s="129">
        <f>ROUND(I1865*H1865,2)</f>
        <v>8100</v>
      </c>
      <c r="K1865" s="126" t="s">
        <v>132</v>
      </c>
      <c r="L1865" s="25"/>
      <c r="M1865" s="130" t="s">
        <v>1</v>
      </c>
      <c r="N1865" s="131" t="s">
        <v>39</v>
      </c>
      <c r="O1865" s="132">
        <v>0</v>
      </c>
      <c r="P1865" s="132">
        <f>O1865*H1865</f>
        <v>0</v>
      </c>
      <c r="Q1865" s="132">
        <v>0</v>
      </c>
      <c r="R1865" s="132">
        <f>Q1865*H1865</f>
        <v>0</v>
      </c>
      <c r="S1865" s="132">
        <v>0</v>
      </c>
      <c r="T1865" s="133">
        <f>S1865*H1865</f>
        <v>0</v>
      </c>
      <c r="AR1865" s="134" t="s">
        <v>133</v>
      </c>
      <c r="AT1865" s="134" t="s">
        <v>128</v>
      </c>
      <c r="AU1865" s="134" t="s">
        <v>84</v>
      </c>
      <c r="AY1865" s="13" t="s">
        <v>125</v>
      </c>
      <c r="BE1865" s="135">
        <f>IF(N1865="základní",J1865,0)</f>
        <v>8100</v>
      </c>
      <c r="BF1865" s="135">
        <f>IF(N1865="snížená",J1865,0)</f>
        <v>0</v>
      </c>
      <c r="BG1865" s="135">
        <f>IF(N1865="zákl. přenesená",J1865,0)</f>
        <v>0</v>
      </c>
      <c r="BH1865" s="135">
        <f>IF(N1865="sníž. přenesená",J1865,0)</f>
        <v>0</v>
      </c>
      <c r="BI1865" s="135">
        <f>IF(N1865="nulová",J1865,0)</f>
        <v>0</v>
      </c>
      <c r="BJ1865" s="13" t="s">
        <v>82</v>
      </c>
      <c r="BK1865" s="135">
        <f>ROUND(I1865*H1865,2)</f>
        <v>8100</v>
      </c>
      <c r="BL1865" s="13" t="s">
        <v>133</v>
      </c>
      <c r="BM1865" s="134" t="s">
        <v>3519</v>
      </c>
    </row>
    <row r="1866" spans="2:65" s="1" customFormat="1" ht="19.2">
      <c r="B1866" s="25"/>
      <c r="D1866" s="136" t="s">
        <v>134</v>
      </c>
      <c r="F1866" s="137" t="s">
        <v>3520</v>
      </c>
      <c r="L1866" s="25"/>
      <c r="M1866" s="138"/>
      <c r="T1866" s="49"/>
      <c r="AT1866" s="13" t="s">
        <v>134</v>
      </c>
      <c r="AU1866" s="13" t="s">
        <v>84</v>
      </c>
    </row>
    <row r="1867" spans="2:65" s="1" customFormat="1" ht="16.5" customHeight="1">
      <c r="B1867" s="25"/>
      <c r="C1867" s="124" t="s">
        <v>3521</v>
      </c>
      <c r="D1867" s="124" t="s">
        <v>128</v>
      </c>
      <c r="E1867" s="125" t="s">
        <v>3522</v>
      </c>
      <c r="F1867" s="126" t="s">
        <v>3523</v>
      </c>
      <c r="G1867" s="127" t="s">
        <v>205</v>
      </c>
      <c r="H1867" s="128">
        <v>5</v>
      </c>
      <c r="I1867" s="129">
        <v>2430</v>
      </c>
      <c r="J1867" s="129">
        <f>ROUND(I1867*H1867,2)</f>
        <v>12150</v>
      </c>
      <c r="K1867" s="126" t="s">
        <v>132</v>
      </c>
      <c r="L1867" s="25"/>
      <c r="M1867" s="130" t="s">
        <v>1</v>
      </c>
      <c r="N1867" s="131" t="s">
        <v>39</v>
      </c>
      <c r="O1867" s="132">
        <v>0</v>
      </c>
      <c r="P1867" s="132">
        <f>O1867*H1867</f>
        <v>0</v>
      </c>
      <c r="Q1867" s="132">
        <v>0</v>
      </c>
      <c r="R1867" s="132">
        <f>Q1867*H1867</f>
        <v>0</v>
      </c>
      <c r="S1867" s="132">
        <v>0</v>
      </c>
      <c r="T1867" s="133">
        <f>S1867*H1867</f>
        <v>0</v>
      </c>
      <c r="AR1867" s="134" t="s">
        <v>133</v>
      </c>
      <c r="AT1867" s="134" t="s">
        <v>128</v>
      </c>
      <c r="AU1867" s="134" t="s">
        <v>84</v>
      </c>
      <c r="AY1867" s="13" t="s">
        <v>125</v>
      </c>
      <c r="BE1867" s="135">
        <f>IF(N1867="základní",J1867,0)</f>
        <v>12150</v>
      </c>
      <c r="BF1867" s="135">
        <f>IF(N1867="snížená",J1867,0)</f>
        <v>0</v>
      </c>
      <c r="BG1867" s="135">
        <f>IF(N1867="zákl. přenesená",J1867,0)</f>
        <v>0</v>
      </c>
      <c r="BH1867" s="135">
        <f>IF(N1867="sníž. přenesená",J1867,0)</f>
        <v>0</v>
      </c>
      <c r="BI1867" s="135">
        <f>IF(N1867="nulová",J1867,0)</f>
        <v>0</v>
      </c>
      <c r="BJ1867" s="13" t="s">
        <v>82</v>
      </c>
      <c r="BK1867" s="135">
        <f>ROUND(I1867*H1867,2)</f>
        <v>12150</v>
      </c>
      <c r="BL1867" s="13" t="s">
        <v>133</v>
      </c>
      <c r="BM1867" s="134" t="s">
        <v>3524</v>
      </c>
    </row>
    <row r="1868" spans="2:65" s="1" customFormat="1" ht="19.2">
      <c r="B1868" s="25"/>
      <c r="D1868" s="136" t="s">
        <v>134</v>
      </c>
      <c r="F1868" s="137" t="s">
        <v>3525</v>
      </c>
      <c r="L1868" s="25"/>
      <c r="M1868" s="138"/>
      <c r="T1868" s="49"/>
      <c r="AT1868" s="13" t="s">
        <v>134</v>
      </c>
      <c r="AU1868" s="13" t="s">
        <v>84</v>
      </c>
    </row>
    <row r="1869" spans="2:65" s="1" customFormat="1" ht="16.5" customHeight="1">
      <c r="B1869" s="25"/>
      <c r="C1869" s="124" t="s">
        <v>2248</v>
      </c>
      <c r="D1869" s="124" t="s">
        <v>128</v>
      </c>
      <c r="E1869" s="125" t="s">
        <v>3526</v>
      </c>
      <c r="F1869" s="126" t="s">
        <v>3527</v>
      </c>
      <c r="G1869" s="127" t="s">
        <v>205</v>
      </c>
      <c r="H1869" s="128">
        <v>5</v>
      </c>
      <c r="I1869" s="129">
        <v>1120</v>
      </c>
      <c r="J1869" s="129">
        <f>ROUND(I1869*H1869,2)</f>
        <v>5600</v>
      </c>
      <c r="K1869" s="126" t="s">
        <v>132</v>
      </c>
      <c r="L1869" s="25"/>
      <c r="M1869" s="130" t="s">
        <v>1</v>
      </c>
      <c r="N1869" s="131" t="s">
        <v>39</v>
      </c>
      <c r="O1869" s="132">
        <v>0</v>
      </c>
      <c r="P1869" s="132">
        <f>O1869*H1869</f>
        <v>0</v>
      </c>
      <c r="Q1869" s="132">
        <v>0</v>
      </c>
      <c r="R1869" s="132">
        <f>Q1869*H1869</f>
        <v>0</v>
      </c>
      <c r="S1869" s="132">
        <v>0</v>
      </c>
      <c r="T1869" s="133">
        <f>S1869*H1869</f>
        <v>0</v>
      </c>
      <c r="AR1869" s="134" t="s">
        <v>133</v>
      </c>
      <c r="AT1869" s="134" t="s">
        <v>128</v>
      </c>
      <c r="AU1869" s="134" t="s">
        <v>84</v>
      </c>
      <c r="AY1869" s="13" t="s">
        <v>125</v>
      </c>
      <c r="BE1869" s="135">
        <f>IF(N1869="základní",J1869,0)</f>
        <v>5600</v>
      </c>
      <c r="BF1869" s="135">
        <f>IF(N1869="snížená",J1869,0)</f>
        <v>0</v>
      </c>
      <c r="BG1869" s="135">
        <f>IF(N1869="zákl. přenesená",J1869,0)</f>
        <v>0</v>
      </c>
      <c r="BH1869" s="135">
        <f>IF(N1869="sníž. přenesená",J1869,0)</f>
        <v>0</v>
      </c>
      <c r="BI1869" s="135">
        <f>IF(N1869="nulová",J1869,0)</f>
        <v>0</v>
      </c>
      <c r="BJ1869" s="13" t="s">
        <v>82</v>
      </c>
      <c r="BK1869" s="135">
        <f>ROUND(I1869*H1869,2)</f>
        <v>5600</v>
      </c>
      <c r="BL1869" s="13" t="s">
        <v>133</v>
      </c>
      <c r="BM1869" s="134" t="s">
        <v>3528</v>
      </c>
    </row>
    <row r="1870" spans="2:65" s="1" customFormat="1" ht="19.2">
      <c r="B1870" s="25"/>
      <c r="D1870" s="136" t="s">
        <v>134</v>
      </c>
      <c r="F1870" s="137" t="s">
        <v>3529</v>
      </c>
      <c r="L1870" s="25"/>
      <c r="M1870" s="138"/>
      <c r="T1870" s="49"/>
      <c r="AT1870" s="13" t="s">
        <v>134</v>
      </c>
      <c r="AU1870" s="13" t="s">
        <v>84</v>
      </c>
    </row>
    <row r="1871" spans="2:65" s="1" customFormat="1" ht="16.5" customHeight="1">
      <c r="B1871" s="25"/>
      <c r="C1871" s="124" t="s">
        <v>3530</v>
      </c>
      <c r="D1871" s="124" t="s">
        <v>128</v>
      </c>
      <c r="E1871" s="125" t="s">
        <v>3531</v>
      </c>
      <c r="F1871" s="126" t="s">
        <v>3532</v>
      </c>
      <c r="G1871" s="127" t="s">
        <v>205</v>
      </c>
      <c r="H1871" s="128">
        <v>5</v>
      </c>
      <c r="I1871" s="129">
        <v>1680</v>
      </c>
      <c r="J1871" s="129">
        <f>ROUND(I1871*H1871,2)</f>
        <v>8400</v>
      </c>
      <c r="K1871" s="126" t="s">
        <v>132</v>
      </c>
      <c r="L1871" s="25"/>
      <c r="M1871" s="130" t="s">
        <v>1</v>
      </c>
      <c r="N1871" s="131" t="s">
        <v>39</v>
      </c>
      <c r="O1871" s="132">
        <v>0</v>
      </c>
      <c r="P1871" s="132">
        <f>O1871*H1871</f>
        <v>0</v>
      </c>
      <c r="Q1871" s="132">
        <v>0</v>
      </c>
      <c r="R1871" s="132">
        <f>Q1871*H1871</f>
        <v>0</v>
      </c>
      <c r="S1871" s="132">
        <v>0</v>
      </c>
      <c r="T1871" s="133">
        <f>S1871*H1871</f>
        <v>0</v>
      </c>
      <c r="AR1871" s="134" t="s">
        <v>133</v>
      </c>
      <c r="AT1871" s="134" t="s">
        <v>128</v>
      </c>
      <c r="AU1871" s="134" t="s">
        <v>84</v>
      </c>
      <c r="AY1871" s="13" t="s">
        <v>125</v>
      </c>
      <c r="BE1871" s="135">
        <f>IF(N1871="základní",J1871,0)</f>
        <v>8400</v>
      </c>
      <c r="BF1871" s="135">
        <f>IF(N1871="snížená",J1871,0)</f>
        <v>0</v>
      </c>
      <c r="BG1871" s="135">
        <f>IF(N1871="zákl. přenesená",J1871,0)</f>
        <v>0</v>
      </c>
      <c r="BH1871" s="135">
        <f>IF(N1871="sníž. přenesená",J1871,0)</f>
        <v>0</v>
      </c>
      <c r="BI1871" s="135">
        <f>IF(N1871="nulová",J1871,0)</f>
        <v>0</v>
      </c>
      <c r="BJ1871" s="13" t="s">
        <v>82</v>
      </c>
      <c r="BK1871" s="135">
        <f>ROUND(I1871*H1871,2)</f>
        <v>8400</v>
      </c>
      <c r="BL1871" s="13" t="s">
        <v>133</v>
      </c>
      <c r="BM1871" s="134" t="s">
        <v>3533</v>
      </c>
    </row>
    <row r="1872" spans="2:65" s="1" customFormat="1" ht="19.2">
      <c r="B1872" s="25"/>
      <c r="D1872" s="136" t="s">
        <v>134</v>
      </c>
      <c r="F1872" s="137" t="s">
        <v>3534</v>
      </c>
      <c r="L1872" s="25"/>
      <c r="M1872" s="138"/>
      <c r="T1872" s="49"/>
      <c r="AT1872" s="13" t="s">
        <v>134</v>
      </c>
      <c r="AU1872" s="13" t="s">
        <v>84</v>
      </c>
    </row>
    <row r="1873" spans="2:65" s="1" customFormat="1" ht="16.5" customHeight="1">
      <c r="B1873" s="25"/>
      <c r="C1873" s="124" t="s">
        <v>2253</v>
      </c>
      <c r="D1873" s="124" t="s">
        <v>128</v>
      </c>
      <c r="E1873" s="125" t="s">
        <v>3535</v>
      </c>
      <c r="F1873" s="126" t="s">
        <v>3536</v>
      </c>
      <c r="G1873" s="127" t="s">
        <v>205</v>
      </c>
      <c r="H1873" s="128">
        <v>1000</v>
      </c>
      <c r="I1873" s="129">
        <v>2387.5</v>
      </c>
      <c r="J1873" s="129">
        <f>ROUND(I1873*H1873,2)</f>
        <v>2387500</v>
      </c>
      <c r="K1873" s="126" t="s">
        <v>1</v>
      </c>
      <c r="L1873" s="25"/>
      <c r="M1873" s="130" t="s">
        <v>1</v>
      </c>
      <c r="N1873" s="131" t="s">
        <v>39</v>
      </c>
      <c r="O1873" s="132">
        <v>0</v>
      </c>
      <c r="P1873" s="132">
        <f>O1873*H1873</f>
        <v>0</v>
      </c>
      <c r="Q1873" s="132">
        <v>1.7000000000000001E-2</v>
      </c>
      <c r="R1873" s="132">
        <f>Q1873*H1873</f>
        <v>17</v>
      </c>
      <c r="S1873" s="132">
        <v>0</v>
      </c>
      <c r="T1873" s="133">
        <f>S1873*H1873</f>
        <v>0</v>
      </c>
      <c r="AR1873" s="134" t="s">
        <v>133</v>
      </c>
      <c r="AT1873" s="134" t="s">
        <v>128</v>
      </c>
      <c r="AU1873" s="134" t="s">
        <v>84</v>
      </c>
      <c r="AY1873" s="13" t="s">
        <v>125</v>
      </c>
      <c r="BE1873" s="135">
        <f>IF(N1873="základní",J1873,0)</f>
        <v>2387500</v>
      </c>
      <c r="BF1873" s="135">
        <f>IF(N1873="snížená",J1873,0)</f>
        <v>0</v>
      </c>
      <c r="BG1873" s="135">
        <f>IF(N1873="zákl. přenesená",J1873,0)</f>
        <v>0</v>
      </c>
      <c r="BH1873" s="135">
        <f>IF(N1873="sníž. přenesená",J1873,0)</f>
        <v>0</v>
      </c>
      <c r="BI1873" s="135">
        <f>IF(N1873="nulová",J1873,0)</f>
        <v>0</v>
      </c>
      <c r="BJ1873" s="13" t="s">
        <v>82</v>
      </c>
      <c r="BK1873" s="135">
        <f>ROUND(I1873*H1873,2)</f>
        <v>2387500</v>
      </c>
      <c r="BL1873" s="13" t="s">
        <v>133</v>
      </c>
      <c r="BM1873" s="134" t="s">
        <v>3537</v>
      </c>
    </row>
    <row r="1874" spans="2:65" s="1" customFormat="1" ht="38.4">
      <c r="B1874" s="25"/>
      <c r="D1874" s="136" t="s">
        <v>134</v>
      </c>
      <c r="F1874" s="137" t="s">
        <v>3538</v>
      </c>
      <c r="L1874" s="25"/>
      <c r="M1874" s="138"/>
      <c r="T1874" s="49"/>
      <c r="AT1874" s="13" t="s">
        <v>134</v>
      </c>
      <c r="AU1874" s="13" t="s">
        <v>84</v>
      </c>
    </row>
    <row r="1875" spans="2:65" s="1" customFormat="1" ht="16.5" customHeight="1">
      <c r="B1875" s="25"/>
      <c r="C1875" s="124" t="s">
        <v>3539</v>
      </c>
      <c r="D1875" s="124" t="s">
        <v>128</v>
      </c>
      <c r="E1875" s="125" t="s">
        <v>3540</v>
      </c>
      <c r="F1875" s="126" t="s">
        <v>3541</v>
      </c>
      <c r="G1875" s="127" t="s">
        <v>146</v>
      </c>
      <c r="H1875" s="128">
        <v>2</v>
      </c>
      <c r="I1875" s="129">
        <v>110000</v>
      </c>
      <c r="J1875" s="129">
        <f>ROUND(I1875*H1875,2)</f>
        <v>220000</v>
      </c>
      <c r="K1875" s="126" t="s">
        <v>1</v>
      </c>
      <c r="L1875" s="25"/>
      <c r="M1875" s="130" t="s">
        <v>1</v>
      </c>
      <c r="N1875" s="131" t="s">
        <v>39</v>
      </c>
      <c r="O1875" s="132">
        <v>0</v>
      </c>
      <c r="P1875" s="132">
        <f>O1875*H1875</f>
        <v>0</v>
      </c>
      <c r="Q1875" s="132">
        <v>9.4E-2</v>
      </c>
      <c r="R1875" s="132">
        <f>Q1875*H1875</f>
        <v>0.188</v>
      </c>
      <c r="S1875" s="132">
        <v>0</v>
      </c>
      <c r="T1875" s="133">
        <f>S1875*H1875</f>
        <v>0</v>
      </c>
      <c r="AR1875" s="134" t="s">
        <v>133</v>
      </c>
      <c r="AT1875" s="134" t="s">
        <v>128</v>
      </c>
      <c r="AU1875" s="134" t="s">
        <v>84</v>
      </c>
      <c r="AY1875" s="13" t="s">
        <v>125</v>
      </c>
      <c r="BE1875" s="135">
        <f>IF(N1875="základní",J1875,0)</f>
        <v>220000</v>
      </c>
      <c r="BF1875" s="135">
        <f>IF(N1875="snížená",J1875,0)</f>
        <v>0</v>
      </c>
      <c r="BG1875" s="135">
        <f>IF(N1875="zákl. přenesená",J1875,0)</f>
        <v>0</v>
      </c>
      <c r="BH1875" s="135">
        <f>IF(N1875="sníž. přenesená",J1875,0)</f>
        <v>0</v>
      </c>
      <c r="BI1875" s="135">
        <f>IF(N1875="nulová",J1875,0)</f>
        <v>0</v>
      </c>
      <c r="BJ1875" s="13" t="s">
        <v>82</v>
      </c>
      <c r="BK1875" s="135">
        <f>ROUND(I1875*H1875,2)</f>
        <v>220000</v>
      </c>
      <c r="BL1875" s="13" t="s">
        <v>133</v>
      </c>
      <c r="BM1875" s="134" t="s">
        <v>3542</v>
      </c>
    </row>
    <row r="1876" spans="2:65" s="1" customFormat="1" ht="96">
      <c r="B1876" s="25"/>
      <c r="D1876" s="136" t="s">
        <v>134</v>
      </c>
      <c r="F1876" s="137" t="s">
        <v>3543</v>
      </c>
      <c r="L1876" s="25"/>
      <c r="M1876" s="138"/>
      <c r="T1876" s="49"/>
      <c r="AT1876" s="13" t="s">
        <v>134</v>
      </c>
      <c r="AU1876" s="13" t="s">
        <v>84</v>
      </c>
    </row>
    <row r="1877" spans="2:65" s="1" customFormat="1" ht="16.5" customHeight="1">
      <c r="B1877" s="25"/>
      <c r="C1877" s="124" t="s">
        <v>2257</v>
      </c>
      <c r="D1877" s="124" t="s">
        <v>128</v>
      </c>
      <c r="E1877" s="125" t="s">
        <v>3544</v>
      </c>
      <c r="F1877" s="126" t="s">
        <v>3545</v>
      </c>
      <c r="G1877" s="127" t="s">
        <v>146</v>
      </c>
      <c r="H1877" s="128">
        <v>10</v>
      </c>
      <c r="I1877" s="129">
        <v>250</v>
      </c>
      <c r="J1877" s="129">
        <f>ROUND(I1877*H1877,2)</f>
        <v>2500</v>
      </c>
      <c r="K1877" s="126" t="s">
        <v>1</v>
      </c>
      <c r="L1877" s="25"/>
      <c r="M1877" s="130" t="s">
        <v>1</v>
      </c>
      <c r="N1877" s="131" t="s">
        <v>39</v>
      </c>
      <c r="O1877" s="132">
        <v>0</v>
      </c>
      <c r="P1877" s="132">
        <f>O1877*H1877</f>
        <v>0</v>
      </c>
      <c r="Q1877" s="132">
        <v>1.7000000000000001E-2</v>
      </c>
      <c r="R1877" s="132">
        <f>Q1877*H1877</f>
        <v>0.17</v>
      </c>
      <c r="S1877" s="132">
        <v>0</v>
      </c>
      <c r="T1877" s="133">
        <f>S1877*H1877</f>
        <v>0</v>
      </c>
      <c r="AR1877" s="134" t="s">
        <v>133</v>
      </c>
      <c r="AT1877" s="134" t="s">
        <v>128</v>
      </c>
      <c r="AU1877" s="134" t="s">
        <v>84</v>
      </c>
      <c r="AY1877" s="13" t="s">
        <v>125</v>
      </c>
      <c r="BE1877" s="135">
        <f>IF(N1877="základní",J1877,0)</f>
        <v>2500</v>
      </c>
      <c r="BF1877" s="135">
        <f>IF(N1877="snížená",J1877,0)</f>
        <v>0</v>
      </c>
      <c r="BG1877" s="135">
        <f>IF(N1877="zákl. přenesená",J1877,0)</f>
        <v>0</v>
      </c>
      <c r="BH1877" s="135">
        <f>IF(N1877="sníž. přenesená",J1877,0)</f>
        <v>0</v>
      </c>
      <c r="BI1877" s="135">
        <f>IF(N1877="nulová",J1877,0)</f>
        <v>0</v>
      </c>
      <c r="BJ1877" s="13" t="s">
        <v>82</v>
      </c>
      <c r="BK1877" s="135">
        <f>ROUND(I1877*H1877,2)</f>
        <v>2500</v>
      </c>
      <c r="BL1877" s="13" t="s">
        <v>133</v>
      </c>
      <c r="BM1877" s="134" t="s">
        <v>3546</v>
      </c>
    </row>
    <row r="1878" spans="2:65" s="1" customFormat="1" ht="38.4">
      <c r="B1878" s="25"/>
      <c r="D1878" s="136" t="s">
        <v>134</v>
      </c>
      <c r="F1878" s="137" t="s">
        <v>3547</v>
      </c>
      <c r="L1878" s="25"/>
      <c r="M1878" s="138"/>
      <c r="T1878" s="49"/>
      <c r="AT1878" s="13" t="s">
        <v>134</v>
      </c>
      <c r="AU1878" s="13" t="s">
        <v>84</v>
      </c>
    </row>
    <row r="1879" spans="2:65" s="1" customFormat="1" ht="16.5" customHeight="1">
      <c r="B1879" s="25"/>
      <c r="C1879" s="124" t="s">
        <v>3548</v>
      </c>
      <c r="D1879" s="124" t="s">
        <v>128</v>
      </c>
      <c r="E1879" s="125" t="s">
        <v>3549</v>
      </c>
      <c r="F1879" s="126" t="s">
        <v>3550</v>
      </c>
      <c r="G1879" s="127" t="s">
        <v>3551</v>
      </c>
      <c r="H1879" s="128">
        <v>2</v>
      </c>
      <c r="I1879" s="129">
        <v>723</v>
      </c>
      <c r="J1879" s="129">
        <f>ROUND(I1879*H1879,2)</f>
        <v>1446</v>
      </c>
      <c r="K1879" s="126" t="s">
        <v>132</v>
      </c>
      <c r="L1879" s="25"/>
      <c r="M1879" s="130" t="s">
        <v>1</v>
      </c>
      <c r="N1879" s="131" t="s">
        <v>39</v>
      </c>
      <c r="O1879" s="132">
        <v>0</v>
      </c>
      <c r="P1879" s="132">
        <f>O1879*H1879</f>
        <v>0</v>
      </c>
      <c r="Q1879" s="132">
        <v>0</v>
      </c>
      <c r="R1879" s="132">
        <f>Q1879*H1879</f>
        <v>0</v>
      </c>
      <c r="S1879" s="132">
        <v>0</v>
      </c>
      <c r="T1879" s="133">
        <f>S1879*H1879</f>
        <v>0</v>
      </c>
      <c r="AR1879" s="134" t="s">
        <v>133</v>
      </c>
      <c r="AT1879" s="134" t="s">
        <v>128</v>
      </c>
      <c r="AU1879" s="134" t="s">
        <v>84</v>
      </c>
      <c r="AY1879" s="13" t="s">
        <v>125</v>
      </c>
      <c r="BE1879" s="135">
        <f>IF(N1879="základní",J1879,0)</f>
        <v>1446</v>
      </c>
      <c r="BF1879" s="135">
        <f>IF(N1879="snížená",J1879,0)</f>
        <v>0</v>
      </c>
      <c r="BG1879" s="135">
        <f>IF(N1879="zákl. přenesená",J1879,0)</f>
        <v>0</v>
      </c>
      <c r="BH1879" s="135">
        <f>IF(N1879="sníž. přenesená",J1879,0)</f>
        <v>0</v>
      </c>
      <c r="BI1879" s="135">
        <f>IF(N1879="nulová",J1879,0)</f>
        <v>0</v>
      </c>
      <c r="BJ1879" s="13" t="s">
        <v>82</v>
      </c>
      <c r="BK1879" s="135">
        <f>ROUND(I1879*H1879,2)</f>
        <v>1446</v>
      </c>
      <c r="BL1879" s="13" t="s">
        <v>133</v>
      </c>
      <c r="BM1879" s="134" t="s">
        <v>3552</v>
      </c>
    </row>
    <row r="1880" spans="2:65" s="1" customFormat="1" ht="28.8">
      <c r="B1880" s="25"/>
      <c r="D1880" s="136" t="s">
        <v>134</v>
      </c>
      <c r="F1880" s="137" t="s">
        <v>3553</v>
      </c>
      <c r="L1880" s="25"/>
      <c r="M1880" s="138"/>
      <c r="T1880" s="49"/>
      <c r="AT1880" s="13" t="s">
        <v>134</v>
      </c>
      <c r="AU1880" s="13" t="s">
        <v>84</v>
      </c>
    </row>
    <row r="1881" spans="2:65" s="1" customFormat="1" ht="16.5" customHeight="1">
      <c r="B1881" s="25"/>
      <c r="C1881" s="124" t="s">
        <v>2262</v>
      </c>
      <c r="D1881" s="124" t="s">
        <v>128</v>
      </c>
      <c r="E1881" s="125" t="s">
        <v>3554</v>
      </c>
      <c r="F1881" s="126" t="s">
        <v>3555</v>
      </c>
      <c r="G1881" s="127" t="s">
        <v>146</v>
      </c>
      <c r="H1881" s="128">
        <v>1</v>
      </c>
      <c r="I1881" s="129">
        <v>9280</v>
      </c>
      <c r="J1881" s="129">
        <f>ROUND(I1881*H1881,2)</f>
        <v>9280</v>
      </c>
      <c r="K1881" s="126" t="s">
        <v>132</v>
      </c>
      <c r="L1881" s="25"/>
      <c r="M1881" s="130" t="s">
        <v>1</v>
      </c>
      <c r="N1881" s="131" t="s">
        <v>39</v>
      </c>
      <c r="O1881" s="132">
        <v>0</v>
      </c>
      <c r="P1881" s="132">
        <f>O1881*H1881</f>
        <v>0</v>
      </c>
      <c r="Q1881" s="132">
        <v>0</v>
      </c>
      <c r="R1881" s="132">
        <f>Q1881*H1881</f>
        <v>0</v>
      </c>
      <c r="S1881" s="132">
        <v>0</v>
      </c>
      <c r="T1881" s="133">
        <f>S1881*H1881</f>
        <v>0</v>
      </c>
      <c r="AR1881" s="134" t="s">
        <v>133</v>
      </c>
      <c r="AT1881" s="134" t="s">
        <v>128</v>
      </c>
      <c r="AU1881" s="134" t="s">
        <v>84</v>
      </c>
      <c r="AY1881" s="13" t="s">
        <v>125</v>
      </c>
      <c r="BE1881" s="135">
        <f>IF(N1881="základní",J1881,0)</f>
        <v>9280</v>
      </c>
      <c r="BF1881" s="135">
        <f>IF(N1881="snížená",J1881,0)</f>
        <v>0</v>
      </c>
      <c r="BG1881" s="135">
        <f>IF(N1881="zákl. přenesená",J1881,0)</f>
        <v>0</v>
      </c>
      <c r="BH1881" s="135">
        <f>IF(N1881="sníž. přenesená",J1881,0)</f>
        <v>0</v>
      </c>
      <c r="BI1881" s="135">
        <f>IF(N1881="nulová",J1881,0)</f>
        <v>0</v>
      </c>
      <c r="BJ1881" s="13" t="s">
        <v>82</v>
      </c>
      <c r="BK1881" s="135">
        <f>ROUND(I1881*H1881,2)</f>
        <v>9280</v>
      </c>
      <c r="BL1881" s="13" t="s">
        <v>133</v>
      </c>
      <c r="BM1881" s="134" t="s">
        <v>3556</v>
      </c>
    </row>
    <row r="1882" spans="2:65" s="1" customFormat="1" ht="28.8">
      <c r="B1882" s="25"/>
      <c r="D1882" s="136" t="s">
        <v>134</v>
      </c>
      <c r="F1882" s="137" t="s">
        <v>3557</v>
      </c>
      <c r="L1882" s="25"/>
      <c r="M1882" s="138"/>
      <c r="T1882" s="49"/>
      <c r="AT1882" s="13" t="s">
        <v>134</v>
      </c>
      <c r="AU1882" s="13" t="s">
        <v>84</v>
      </c>
    </row>
    <row r="1883" spans="2:65" s="1" customFormat="1" ht="16.5" customHeight="1">
      <c r="B1883" s="25"/>
      <c r="C1883" s="124" t="s">
        <v>3558</v>
      </c>
      <c r="D1883" s="124" t="s">
        <v>128</v>
      </c>
      <c r="E1883" s="125" t="s">
        <v>3559</v>
      </c>
      <c r="F1883" s="126" t="s">
        <v>3560</v>
      </c>
      <c r="G1883" s="127" t="s">
        <v>146</v>
      </c>
      <c r="H1883" s="128">
        <v>1</v>
      </c>
      <c r="I1883" s="129">
        <v>6450</v>
      </c>
      <c r="J1883" s="129">
        <f>ROUND(I1883*H1883,2)</f>
        <v>6450</v>
      </c>
      <c r="K1883" s="126" t="s">
        <v>132</v>
      </c>
      <c r="L1883" s="25"/>
      <c r="M1883" s="130" t="s">
        <v>1</v>
      </c>
      <c r="N1883" s="131" t="s">
        <v>39</v>
      </c>
      <c r="O1883" s="132">
        <v>0</v>
      </c>
      <c r="P1883" s="132">
        <f>O1883*H1883</f>
        <v>0</v>
      </c>
      <c r="Q1883" s="132">
        <v>0</v>
      </c>
      <c r="R1883" s="132">
        <f>Q1883*H1883</f>
        <v>0</v>
      </c>
      <c r="S1883" s="132">
        <v>0</v>
      </c>
      <c r="T1883" s="133">
        <f>S1883*H1883</f>
        <v>0</v>
      </c>
      <c r="AR1883" s="134" t="s">
        <v>133</v>
      </c>
      <c r="AT1883" s="134" t="s">
        <v>128</v>
      </c>
      <c r="AU1883" s="134" t="s">
        <v>84</v>
      </c>
      <c r="AY1883" s="13" t="s">
        <v>125</v>
      </c>
      <c r="BE1883" s="135">
        <f>IF(N1883="základní",J1883,0)</f>
        <v>6450</v>
      </c>
      <c r="BF1883" s="135">
        <f>IF(N1883="snížená",J1883,0)</f>
        <v>0</v>
      </c>
      <c r="BG1883" s="135">
        <f>IF(N1883="zákl. přenesená",J1883,0)</f>
        <v>0</v>
      </c>
      <c r="BH1883" s="135">
        <f>IF(N1883="sníž. přenesená",J1883,0)</f>
        <v>0</v>
      </c>
      <c r="BI1883" s="135">
        <f>IF(N1883="nulová",J1883,0)</f>
        <v>0</v>
      </c>
      <c r="BJ1883" s="13" t="s">
        <v>82</v>
      </c>
      <c r="BK1883" s="135">
        <f>ROUND(I1883*H1883,2)</f>
        <v>6450</v>
      </c>
      <c r="BL1883" s="13" t="s">
        <v>133</v>
      </c>
      <c r="BM1883" s="134" t="s">
        <v>3561</v>
      </c>
    </row>
    <row r="1884" spans="2:65" s="1" customFormat="1" ht="28.8">
      <c r="B1884" s="25"/>
      <c r="D1884" s="136" t="s">
        <v>134</v>
      </c>
      <c r="F1884" s="137" t="s">
        <v>3562</v>
      </c>
      <c r="L1884" s="25"/>
      <c r="M1884" s="138"/>
      <c r="T1884" s="49"/>
      <c r="AT1884" s="13" t="s">
        <v>134</v>
      </c>
      <c r="AU1884" s="13" t="s">
        <v>84</v>
      </c>
    </row>
    <row r="1885" spans="2:65" s="1" customFormat="1" ht="16.5" customHeight="1">
      <c r="B1885" s="25"/>
      <c r="C1885" s="124" t="s">
        <v>2266</v>
      </c>
      <c r="D1885" s="124" t="s">
        <v>128</v>
      </c>
      <c r="E1885" s="125" t="s">
        <v>3563</v>
      </c>
      <c r="F1885" s="126" t="s">
        <v>3564</v>
      </c>
      <c r="G1885" s="127" t="s">
        <v>431</v>
      </c>
      <c r="H1885" s="128">
        <v>80</v>
      </c>
      <c r="I1885" s="129">
        <v>289</v>
      </c>
      <c r="J1885" s="129">
        <f>ROUND(I1885*H1885,2)</f>
        <v>23120</v>
      </c>
      <c r="K1885" s="126" t="s">
        <v>132</v>
      </c>
      <c r="L1885" s="25"/>
      <c r="M1885" s="130" t="s">
        <v>1</v>
      </c>
      <c r="N1885" s="131" t="s">
        <v>39</v>
      </c>
      <c r="O1885" s="132">
        <v>0</v>
      </c>
      <c r="P1885" s="132">
        <f>O1885*H1885</f>
        <v>0</v>
      </c>
      <c r="Q1885" s="132">
        <v>0</v>
      </c>
      <c r="R1885" s="132">
        <f>Q1885*H1885</f>
        <v>0</v>
      </c>
      <c r="S1885" s="132">
        <v>0</v>
      </c>
      <c r="T1885" s="133">
        <f>S1885*H1885</f>
        <v>0</v>
      </c>
      <c r="AR1885" s="134" t="s">
        <v>133</v>
      </c>
      <c r="AT1885" s="134" t="s">
        <v>128</v>
      </c>
      <c r="AU1885" s="134" t="s">
        <v>84</v>
      </c>
      <c r="AY1885" s="13" t="s">
        <v>125</v>
      </c>
      <c r="BE1885" s="135">
        <f>IF(N1885="základní",J1885,0)</f>
        <v>23120</v>
      </c>
      <c r="BF1885" s="135">
        <f>IF(N1885="snížená",J1885,0)</f>
        <v>0</v>
      </c>
      <c r="BG1885" s="135">
        <f>IF(N1885="zákl. přenesená",J1885,0)</f>
        <v>0</v>
      </c>
      <c r="BH1885" s="135">
        <f>IF(N1885="sníž. přenesená",J1885,0)</f>
        <v>0</v>
      </c>
      <c r="BI1885" s="135">
        <f>IF(N1885="nulová",J1885,0)</f>
        <v>0</v>
      </c>
      <c r="BJ1885" s="13" t="s">
        <v>82</v>
      </c>
      <c r="BK1885" s="135">
        <f>ROUND(I1885*H1885,2)</f>
        <v>23120</v>
      </c>
      <c r="BL1885" s="13" t="s">
        <v>133</v>
      </c>
      <c r="BM1885" s="134" t="s">
        <v>3565</v>
      </c>
    </row>
    <row r="1886" spans="2:65" s="1" customFormat="1" ht="28.8">
      <c r="B1886" s="25"/>
      <c r="D1886" s="136" t="s">
        <v>134</v>
      </c>
      <c r="F1886" s="137" t="s">
        <v>3566</v>
      </c>
      <c r="L1886" s="25"/>
      <c r="M1886" s="138"/>
      <c r="T1886" s="49"/>
      <c r="AT1886" s="13" t="s">
        <v>134</v>
      </c>
      <c r="AU1886" s="13" t="s">
        <v>84</v>
      </c>
    </row>
    <row r="1887" spans="2:65" s="1" customFormat="1" ht="16.5" customHeight="1">
      <c r="B1887" s="25"/>
      <c r="C1887" s="124" t="s">
        <v>3567</v>
      </c>
      <c r="D1887" s="124" t="s">
        <v>128</v>
      </c>
      <c r="E1887" s="125" t="s">
        <v>3568</v>
      </c>
      <c r="F1887" s="126" t="s">
        <v>3569</v>
      </c>
      <c r="G1887" s="127" t="s">
        <v>431</v>
      </c>
      <c r="H1887" s="128">
        <v>40</v>
      </c>
      <c r="I1887" s="129">
        <v>841</v>
      </c>
      <c r="J1887" s="129">
        <f>ROUND(I1887*H1887,2)</f>
        <v>33640</v>
      </c>
      <c r="K1887" s="126" t="s">
        <v>132</v>
      </c>
      <c r="L1887" s="25"/>
      <c r="M1887" s="130" t="s">
        <v>1</v>
      </c>
      <c r="N1887" s="131" t="s">
        <v>39</v>
      </c>
      <c r="O1887" s="132">
        <v>0</v>
      </c>
      <c r="P1887" s="132">
        <f>O1887*H1887</f>
        <v>0</v>
      </c>
      <c r="Q1887" s="132">
        <v>0</v>
      </c>
      <c r="R1887" s="132">
        <f>Q1887*H1887</f>
        <v>0</v>
      </c>
      <c r="S1887" s="132">
        <v>0</v>
      </c>
      <c r="T1887" s="133">
        <f>S1887*H1887</f>
        <v>0</v>
      </c>
      <c r="AR1887" s="134" t="s">
        <v>133</v>
      </c>
      <c r="AT1887" s="134" t="s">
        <v>128</v>
      </c>
      <c r="AU1887" s="134" t="s">
        <v>84</v>
      </c>
      <c r="AY1887" s="13" t="s">
        <v>125</v>
      </c>
      <c r="BE1887" s="135">
        <f>IF(N1887="základní",J1887,0)</f>
        <v>33640</v>
      </c>
      <c r="BF1887" s="135">
        <f>IF(N1887="snížená",J1887,0)</f>
        <v>0</v>
      </c>
      <c r="BG1887" s="135">
        <f>IF(N1887="zákl. přenesená",J1887,0)</f>
        <v>0</v>
      </c>
      <c r="BH1887" s="135">
        <f>IF(N1887="sníž. přenesená",J1887,0)</f>
        <v>0</v>
      </c>
      <c r="BI1887" s="135">
        <f>IF(N1887="nulová",J1887,0)</f>
        <v>0</v>
      </c>
      <c r="BJ1887" s="13" t="s">
        <v>82</v>
      </c>
      <c r="BK1887" s="135">
        <f>ROUND(I1887*H1887,2)</f>
        <v>33640</v>
      </c>
      <c r="BL1887" s="13" t="s">
        <v>133</v>
      </c>
      <c r="BM1887" s="134" t="s">
        <v>3570</v>
      </c>
    </row>
    <row r="1888" spans="2:65" s="1" customFormat="1" ht="19.2">
      <c r="B1888" s="25"/>
      <c r="D1888" s="136" t="s">
        <v>134</v>
      </c>
      <c r="F1888" s="137" t="s">
        <v>3571</v>
      </c>
      <c r="L1888" s="25"/>
      <c r="M1888" s="138"/>
      <c r="T1888" s="49"/>
      <c r="AT1888" s="13" t="s">
        <v>134</v>
      </c>
      <c r="AU1888" s="13" t="s">
        <v>84</v>
      </c>
    </row>
    <row r="1889" spans="2:65" s="1" customFormat="1" ht="16.5" customHeight="1">
      <c r="B1889" s="25"/>
      <c r="C1889" s="124" t="s">
        <v>2271</v>
      </c>
      <c r="D1889" s="124" t="s">
        <v>128</v>
      </c>
      <c r="E1889" s="125" t="s">
        <v>3572</v>
      </c>
      <c r="F1889" s="126" t="s">
        <v>3573</v>
      </c>
      <c r="G1889" s="127" t="s">
        <v>140</v>
      </c>
      <c r="H1889" s="128">
        <v>100</v>
      </c>
      <c r="I1889" s="129">
        <v>3710</v>
      </c>
      <c r="J1889" s="129">
        <f>ROUND(I1889*H1889,2)</f>
        <v>371000</v>
      </c>
      <c r="K1889" s="126" t="s">
        <v>132</v>
      </c>
      <c r="L1889" s="25"/>
      <c r="M1889" s="130" t="s">
        <v>1</v>
      </c>
      <c r="N1889" s="131" t="s">
        <v>39</v>
      </c>
      <c r="O1889" s="132">
        <v>0</v>
      </c>
      <c r="P1889" s="132">
        <f>O1889*H1889</f>
        <v>0</v>
      </c>
      <c r="Q1889" s="132">
        <v>0</v>
      </c>
      <c r="R1889" s="132">
        <f>Q1889*H1889</f>
        <v>0</v>
      </c>
      <c r="S1889" s="132">
        <v>0</v>
      </c>
      <c r="T1889" s="133">
        <f>S1889*H1889</f>
        <v>0</v>
      </c>
      <c r="AR1889" s="134" t="s">
        <v>133</v>
      </c>
      <c r="AT1889" s="134" t="s">
        <v>128</v>
      </c>
      <c r="AU1889" s="134" t="s">
        <v>84</v>
      </c>
      <c r="AY1889" s="13" t="s">
        <v>125</v>
      </c>
      <c r="BE1889" s="135">
        <f>IF(N1889="základní",J1889,0)</f>
        <v>371000</v>
      </c>
      <c r="BF1889" s="135">
        <f>IF(N1889="snížená",J1889,0)</f>
        <v>0</v>
      </c>
      <c r="BG1889" s="135">
        <f>IF(N1889="zákl. přenesená",J1889,0)</f>
        <v>0</v>
      </c>
      <c r="BH1889" s="135">
        <f>IF(N1889="sníž. přenesená",J1889,0)</f>
        <v>0</v>
      </c>
      <c r="BI1889" s="135">
        <f>IF(N1889="nulová",J1889,0)</f>
        <v>0</v>
      </c>
      <c r="BJ1889" s="13" t="s">
        <v>82</v>
      </c>
      <c r="BK1889" s="135">
        <f>ROUND(I1889*H1889,2)</f>
        <v>371000</v>
      </c>
      <c r="BL1889" s="13" t="s">
        <v>133</v>
      </c>
      <c r="BM1889" s="134" t="s">
        <v>3574</v>
      </c>
    </row>
    <row r="1890" spans="2:65" s="1" customFormat="1" ht="19.2">
      <c r="B1890" s="25"/>
      <c r="D1890" s="136" t="s">
        <v>134</v>
      </c>
      <c r="F1890" s="137" t="s">
        <v>3575</v>
      </c>
      <c r="L1890" s="25"/>
      <c r="M1890" s="138"/>
      <c r="T1890" s="49"/>
      <c r="AT1890" s="13" t="s">
        <v>134</v>
      </c>
      <c r="AU1890" s="13" t="s">
        <v>84</v>
      </c>
    </row>
    <row r="1891" spans="2:65" s="1" customFormat="1" ht="16.5" customHeight="1">
      <c r="B1891" s="25"/>
      <c r="C1891" s="124" t="s">
        <v>3576</v>
      </c>
      <c r="D1891" s="124" t="s">
        <v>128</v>
      </c>
      <c r="E1891" s="125" t="s">
        <v>3577</v>
      </c>
      <c r="F1891" s="126" t="s">
        <v>3578</v>
      </c>
      <c r="G1891" s="127" t="s">
        <v>2410</v>
      </c>
      <c r="H1891" s="128">
        <v>50</v>
      </c>
      <c r="I1891" s="129">
        <v>1390</v>
      </c>
      <c r="J1891" s="129">
        <f>ROUND(I1891*H1891,2)</f>
        <v>69500</v>
      </c>
      <c r="K1891" s="126" t="s">
        <v>132</v>
      </c>
      <c r="L1891" s="25"/>
      <c r="M1891" s="130" t="s">
        <v>1</v>
      </c>
      <c r="N1891" s="131" t="s">
        <v>39</v>
      </c>
      <c r="O1891" s="132">
        <v>0</v>
      </c>
      <c r="P1891" s="132">
        <f>O1891*H1891</f>
        <v>0</v>
      </c>
      <c r="Q1891" s="132">
        <v>0</v>
      </c>
      <c r="R1891" s="132">
        <f>Q1891*H1891</f>
        <v>0</v>
      </c>
      <c r="S1891" s="132">
        <v>0</v>
      </c>
      <c r="T1891" s="133">
        <f>S1891*H1891</f>
        <v>0</v>
      </c>
      <c r="AR1891" s="134" t="s">
        <v>133</v>
      </c>
      <c r="AT1891" s="134" t="s">
        <v>128</v>
      </c>
      <c r="AU1891" s="134" t="s">
        <v>84</v>
      </c>
      <c r="AY1891" s="13" t="s">
        <v>125</v>
      </c>
      <c r="BE1891" s="135">
        <f>IF(N1891="základní",J1891,0)</f>
        <v>69500</v>
      </c>
      <c r="BF1891" s="135">
        <f>IF(N1891="snížená",J1891,0)</f>
        <v>0</v>
      </c>
      <c r="BG1891" s="135">
        <f>IF(N1891="zákl. přenesená",J1891,0)</f>
        <v>0</v>
      </c>
      <c r="BH1891" s="135">
        <f>IF(N1891="sníž. přenesená",J1891,0)</f>
        <v>0</v>
      </c>
      <c r="BI1891" s="135">
        <f>IF(N1891="nulová",J1891,0)</f>
        <v>0</v>
      </c>
      <c r="BJ1891" s="13" t="s">
        <v>82</v>
      </c>
      <c r="BK1891" s="135">
        <f>ROUND(I1891*H1891,2)</f>
        <v>69500</v>
      </c>
      <c r="BL1891" s="13" t="s">
        <v>133</v>
      </c>
      <c r="BM1891" s="134" t="s">
        <v>3579</v>
      </c>
    </row>
    <row r="1892" spans="2:65" s="1" customFormat="1" ht="19.2">
      <c r="B1892" s="25"/>
      <c r="D1892" s="136" t="s">
        <v>134</v>
      </c>
      <c r="F1892" s="137" t="s">
        <v>3580</v>
      </c>
      <c r="L1892" s="25"/>
      <c r="M1892" s="138"/>
      <c r="T1892" s="49"/>
      <c r="AT1892" s="13" t="s">
        <v>134</v>
      </c>
      <c r="AU1892" s="13" t="s">
        <v>84</v>
      </c>
    </row>
    <row r="1893" spans="2:65" s="1" customFormat="1" ht="16.5" customHeight="1">
      <c r="B1893" s="25"/>
      <c r="C1893" s="124" t="s">
        <v>2275</v>
      </c>
      <c r="D1893" s="124" t="s">
        <v>128</v>
      </c>
      <c r="E1893" s="125" t="s">
        <v>3581</v>
      </c>
      <c r="F1893" s="126" t="s">
        <v>3582</v>
      </c>
      <c r="G1893" s="127" t="s">
        <v>2410</v>
      </c>
      <c r="H1893" s="128">
        <v>100</v>
      </c>
      <c r="I1893" s="129">
        <v>986</v>
      </c>
      <c r="J1893" s="129">
        <f>ROUND(I1893*H1893,2)</f>
        <v>98600</v>
      </c>
      <c r="K1893" s="126" t="s">
        <v>132</v>
      </c>
      <c r="L1893" s="25"/>
      <c r="M1893" s="130" t="s">
        <v>1</v>
      </c>
      <c r="N1893" s="131" t="s">
        <v>39</v>
      </c>
      <c r="O1893" s="132">
        <v>0</v>
      </c>
      <c r="P1893" s="132">
        <f>O1893*H1893</f>
        <v>0</v>
      </c>
      <c r="Q1893" s="132">
        <v>0</v>
      </c>
      <c r="R1893" s="132">
        <f>Q1893*H1893</f>
        <v>0</v>
      </c>
      <c r="S1893" s="132">
        <v>0</v>
      </c>
      <c r="T1893" s="133">
        <f>S1893*H1893</f>
        <v>0</v>
      </c>
      <c r="AR1893" s="134" t="s">
        <v>133</v>
      </c>
      <c r="AT1893" s="134" t="s">
        <v>128</v>
      </c>
      <c r="AU1893" s="134" t="s">
        <v>84</v>
      </c>
      <c r="AY1893" s="13" t="s">
        <v>125</v>
      </c>
      <c r="BE1893" s="135">
        <f>IF(N1893="základní",J1893,0)</f>
        <v>98600</v>
      </c>
      <c r="BF1893" s="135">
        <f>IF(N1893="snížená",J1893,0)</f>
        <v>0</v>
      </c>
      <c r="BG1893" s="135">
        <f>IF(N1893="zákl. přenesená",J1893,0)</f>
        <v>0</v>
      </c>
      <c r="BH1893" s="135">
        <f>IF(N1893="sníž. přenesená",J1893,0)</f>
        <v>0</v>
      </c>
      <c r="BI1893" s="135">
        <f>IF(N1893="nulová",J1893,0)</f>
        <v>0</v>
      </c>
      <c r="BJ1893" s="13" t="s">
        <v>82</v>
      </c>
      <c r="BK1893" s="135">
        <f>ROUND(I1893*H1893,2)</f>
        <v>98600</v>
      </c>
      <c r="BL1893" s="13" t="s">
        <v>133</v>
      </c>
      <c r="BM1893" s="134" t="s">
        <v>3583</v>
      </c>
    </row>
    <row r="1894" spans="2:65" s="1" customFormat="1" ht="19.2">
      <c r="B1894" s="25"/>
      <c r="D1894" s="136" t="s">
        <v>134</v>
      </c>
      <c r="F1894" s="137" t="s">
        <v>3584</v>
      </c>
      <c r="L1894" s="25"/>
      <c r="M1894" s="138"/>
      <c r="T1894" s="49"/>
      <c r="AT1894" s="13" t="s">
        <v>134</v>
      </c>
      <c r="AU1894" s="13" t="s">
        <v>84</v>
      </c>
    </row>
    <row r="1895" spans="2:65" s="1" customFormat="1" ht="16.5" customHeight="1">
      <c r="B1895" s="25"/>
      <c r="C1895" s="124" t="s">
        <v>3585</v>
      </c>
      <c r="D1895" s="124" t="s">
        <v>128</v>
      </c>
      <c r="E1895" s="125" t="s">
        <v>3586</v>
      </c>
      <c r="F1895" s="126" t="s">
        <v>3587</v>
      </c>
      <c r="G1895" s="127" t="s">
        <v>2410</v>
      </c>
      <c r="H1895" s="128">
        <v>100</v>
      </c>
      <c r="I1895" s="129">
        <v>1870</v>
      </c>
      <c r="J1895" s="129">
        <f>ROUND(I1895*H1895,2)</f>
        <v>187000</v>
      </c>
      <c r="K1895" s="126" t="s">
        <v>132</v>
      </c>
      <c r="L1895" s="25"/>
      <c r="M1895" s="130" t="s">
        <v>1</v>
      </c>
      <c r="N1895" s="131" t="s">
        <v>39</v>
      </c>
      <c r="O1895" s="132">
        <v>0</v>
      </c>
      <c r="P1895" s="132">
        <f>O1895*H1895</f>
        <v>0</v>
      </c>
      <c r="Q1895" s="132">
        <v>0</v>
      </c>
      <c r="R1895" s="132">
        <f>Q1895*H1895</f>
        <v>0</v>
      </c>
      <c r="S1895" s="132">
        <v>0</v>
      </c>
      <c r="T1895" s="133">
        <f>S1895*H1895</f>
        <v>0</v>
      </c>
      <c r="AR1895" s="134" t="s">
        <v>133</v>
      </c>
      <c r="AT1895" s="134" t="s">
        <v>128</v>
      </c>
      <c r="AU1895" s="134" t="s">
        <v>84</v>
      </c>
      <c r="AY1895" s="13" t="s">
        <v>125</v>
      </c>
      <c r="BE1895" s="135">
        <f>IF(N1895="základní",J1895,0)</f>
        <v>187000</v>
      </c>
      <c r="BF1895" s="135">
        <f>IF(N1895="snížená",J1895,0)</f>
        <v>0</v>
      </c>
      <c r="BG1895" s="135">
        <f>IF(N1895="zákl. přenesená",J1895,0)</f>
        <v>0</v>
      </c>
      <c r="BH1895" s="135">
        <f>IF(N1895="sníž. přenesená",J1895,0)</f>
        <v>0</v>
      </c>
      <c r="BI1895" s="135">
        <f>IF(N1895="nulová",J1895,0)</f>
        <v>0</v>
      </c>
      <c r="BJ1895" s="13" t="s">
        <v>82</v>
      </c>
      <c r="BK1895" s="135">
        <f>ROUND(I1895*H1895,2)</f>
        <v>187000</v>
      </c>
      <c r="BL1895" s="13" t="s">
        <v>133</v>
      </c>
      <c r="BM1895" s="134" t="s">
        <v>3588</v>
      </c>
    </row>
    <row r="1896" spans="2:65" s="1" customFormat="1" ht="19.2">
      <c r="B1896" s="25"/>
      <c r="D1896" s="136" t="s">
        <v>134</v>
      </c>
      <c r="F1896" s="137" t="s">
        <v>3589</v>
      </c>
      <c r="L1896" s="25"/>
      <c r="M1896" s="138"/>
      <c r="T1896" s="49"/>
      <c r="AT1896" s="13" t="s">
        <v>134</v>
      </c>
      <c r="AU1896" s="13" t="s">
        <v>84</v>
      </c>
    </row>
    <row r="1897" spans="2:65" s="1" customFormat="1" ht="16.5" customHeight="1">
      <c r="B1897" s="25"/>
      <c r="C1897" s="124" t="s">
        <v>2280</v>
      </c>
      <c r="D1897" s="124" t="s">
        <v>128</v>
      </c>
      <c r="E1897" s="125" t="s">
        <v>3590</v>
      </c>
      <c r="F1897" s="126" t="s">
        <v>3591</v>
      </c>
      <c r="G1897" s="127" t="s">
        <v>2410</v>
      </c>
      <c r="H1897" s="128">
        <v>100</v>
      </c>
      <c r="I1897" s="129">
        <v>665</v>
      </c>
      <c r="J1897" s="129">
        <f>ROUND(I1897*H1897,2)</f>
        <v>66500</v>
      </c>
      <c r="K1897" s="126" t="s">
        <v>132</v>
      </c>
      <c r="L1897" s="25"/>
      <c r="M1897" s="130" t="s">
        <v>1</v>
      </c>
      <c r="N1897" s="131" t="s">
        <v>39</v>
      </c>
      <c r="O1897" s="132">
        <v>0</v>
      </c>
      <c r="P1897" s="132">
        <f>O1897*H1897</f>
        <v>0</v>
      </c>
      <c r="Q1897" s="132">
        <v>0</v>
      </c>
      <c r="R1897" s="132">
        <f>Q1897*H1897</f>
        <v>0</v>
      </c>
      <c r="S1897" s="132">
        <v>0</v>
      </c>
      <c r="T1897" s="133">
        <f>S1897*H1897</f>
        <v>0</v>
      </c>
      <c r="AR1897" s="134" t="s">
        <v>133</v>
      </c>
      <c r="AT1897" s="134" t="s">
        <v>128</v>
      </c>
      <c r="AU1897" s="134" t="s">
        <v>84</v>
      </c>
      <c r="AY1897" s="13" t="s">
        <v>125</v>
      </c>
      <c r="BE1897" s="135">
        <f>IF(N1897="základní",J1897,0)</f>
        <v>66500</v>
      </c>
      <c r="BF1897" s="135">
        <f>IF(N1897="snížená",J1897,0)</f>
        <v>0</v>
      </c>
      <c r="BG1897" s="135">
        <f>IF(N1897="zákl. přenesená",J1897,0)</f>
        <v>0</v>
      </c>
      <c r="BH1897" s="135">
        <f>IF(N1897="sníž. přenesená",J1897,0)</f>
        <v>0</v>
      </c>
      <c r="BI1897" s="135">
        <f>IF(N1897="nulová",J1897,0)</f>
        <v>0</v>
      </c>
      <c r="BJ1897" s="13" t="s">
        <v>82</v>
      </c>
      <c r="BK1897" s="135">
        <f>ROUND(I1897*H1897,2)</f>
        <v>66500</v>
      </c>
      <c r="BL1897" s="13" t="s">
        <v>133</v>
      </c>
      <c r="BM1897" s="134" t="s">
        <v>3592</v>
      </c>
    </row>
    <row r="1898" spans="2:65" s="1" customFormat="1" ht="28.8">
      <c r="B1898" s="25"/>
      <c r="D1898" s="136" t="s">
        <v>134</v>
      </c>
      <c r="F1898" s="137" t="s">
        <v>3593</v>
      </c>
      <c r="L1898" s="25"/>
      <c r="M1898" s="138"/>
      <c r="T1898" s="49"/>
      <c r="AT1898" s="13" t="s">
        <v>134</v>
      </c>
      <c r="AU1898" s="13" t="s">
        <v>84</v>
      </c>
    </row>
    <row r="1899" spans="2:65" s="1" customFormat="1" ht="16.5" customHeight="1">
      <c r="B1899" s="25"/>
      <c r="C1899" s="124" t="s">
        <v>3594</v>
      </c>
      <c r="D1899" s="124" t="s">
        <v>128</v>
      </c>
      <c r="E1899" s="125" t="s">
        <v>3595</v>
      </c>
      <c r="F1899" s="126" t="s">
        <v>3596</v>
      </c>
      <c r="G1899" s="127" t="s">
        <v>2410</v>
      </c>
      <c r="H1899" s="128">
        <v>100</v>
      </c>
      <c r="I1899" s="129">
        <v>388</v>
      </c>
      <c r="J1899" s="129">
        <f>ROUND(I1899*H1899,2)</f>
        <v>38800</v>
      </c>
      <c r="K1899" s="126" t="s">
        <v>132</v>
      </c>
      <c r="L1899" s="25"/>
      <c r="M1899" s="130" t="s">
        <v>1</v>
      </c>
      <c r="N1899" s="131" t="s">
        <v>39</v>
      </c>
      <c r="O1899" s="132">
        <v>0</v>
      </c>
      <c r="P1899" s="132">
        <f>O1899*H1899</f>
        <v>0</v>
      </c>
      <c r="Q1899" s="132">
        <v>0</v>
      </c>
      <c r="R1899" s="132">
        <f>Q1899*H1899</f>
        <v>0</v>
      </c>
      <c r="S1899" s="132">
        <v>0</v>
      </c>
      <c r="T1899" s="133">
        <f>S1899*H1899</f>
        <v>0</v>
      </c>
      <c r="AR1899" s="134" t="s">
        <v>133</v>
      </c>
      <c r="AT1899" s="134" t="s">
        <v>128</v>
      </c>
      <c r="AU1899" s="134" t="s">
        <v>84</v>
      </c>
      <c r="AY1899" s="13" t="s">
        <v>125</v>
      </c>
      <c r="BE1899" s="135">
        <f>IF(N1899="základní",J1899,0)</f>
        <v>38800</v>
      </c>
      <c r="BF1899" s="135">
        <f>IF(N1899="snížená",J1899,0)</f>
        <v>0</v>
      </c>
      <c r="BG1899" s="135">
        <f>IF(N1899="zákl. přenesená",J1899,0)</f>
        <v>0</v>
      </c>
      <c r="BH1899" s="135">
        <f>IF(N1899="sníž. přenesená",J1899,0)</f>
        <v>0</v>
      </c>
      <c r="BI1899" s="135">
        <f>IF(N1899="nulová",J1899,0)</f>
        <v>0</v>
      </c>
      <c r="BJ1899" s="13" t="s">
        <v>82</v>
      </c>
      <c r="BK1899" s="135">
        <f>ROUND(I1899*H1899,2)</f>
        <v>38800</v>
      </c>
      <c r="BL1899" s="13" t="s">
        <v>133</v>
      </c>
      <c r="BM1899" s="134" t="s">
        <v>3597</v>
      </c>
    </row>
    <row r="1900" spans="2:65" s="1" customFormat="1" ht="28.8">
      <c r="B1900" s="25"/>
      <c r="D1900" s="136" t="s">
        <v>134</v>
      </c>
      <c r="F1900" s="137" t="s">
        <v>3598</v>
      </c>
      <c r="L1900" s="25"/>
      <c r="M1900" s="138"/>
      <c r="T1900" s="49"/>
      <c r="AT1900" s="13" t="s">
        <v>134</v>
      </c>
      <c r="AU1900" s="13" t="s">
        <v>84</v>
      </c>
    </row>
    <row r="1901" spans="2:65" s="1" customFormat="1" ht="16.5" customHeight="1">
      <c r="B1901" s="25"/>
      <c r="C1901" s="124" t="s">
        <v>2284</v>
      </c>
      <c r="D1901" s="124" t="s">
        <v>128</v>
      </c>
      <c r="E1901" s="125" t="s">
        <v>3599</v>
      </c>
      <c r="F1901" s="126" t="s">
        <v>3600</v>
      </c>
      <c r="G1901" s="127" t="s">
        <v>2410</v>
      </c>
      <c r="H1901" s="128">
        <v>100</v>
      </c>
      <c r="I1901" s="129">
        <v>1060</v>
      </c>
      <c r="J1901" s="129">
        <f>ROUND(I1901*H1901,2)</f>
        <v>106000</v>
      </c>
      <c r="K1901" s="126" t="s">
        <v>132</v>
      </c>
      <c r="L1901" s="25"/>
      <c r="M1901" s="130" t="s">
        <v>1</v>
      </c>
      <c r="N1901" s="131" t="s">
        <v>39</v>
      </c>
      <c r="O1901" s="132">
        <v>0</v>
      </c>
      <c r="P1901" s="132">
        <f>O1901*H1901</f>
        <v>0</v>
      </c>
      <c r="Q1901" s="132">
        <v>0</v>
      </c>
      <c r="R1901" s="132">
        <f>Q1901*H1901</f>
        <v>0</v>
      </c>
      <c r="S1901" s="132">
        <v>0</v>
      </c>
      <c r="T1901" s="133">
        <f>S1901*H1901</f>
        <v>0</v>
      </c>
      <c r="AR1901" s="134" t="s">
        <v>133</v>
      </c>
      <c r="AT1901" s="134" t="s">
        <v>128</v>
      </c>
      <c r="AU1901" s="134" t="s">
        <v>84</v>
      </c>
      <c r="AY1901" s="13" t="s">
        <v>125</v>
      </c>
      <c r="BE1901" s="135">
        <f>IF(N1901="základní",J1901,0)</f>
        <v>106000</v>
      </c>
      <c r="BF1901" s="135">
        <f>IF(N1901="snížená",J1901,0)</f>
        <v>0</v>
      </c>
      <c r="BG1901" s="135">
        <f>IF(N1901="zákl. přenesená",J1901,0)</f>
        <v>0</v>
      </c>
      <c r="BH1901" s="135">
        <f>IF(N1901="sníž. přenesená",J1901,0)</f>
        <v>0</v>
      </c>
      <c r="BI1901" s="135">
        <f>IF(N1901="nulová",J1901,0)</f>
        <v>0</v>
      </c>
      <c r="BJ1901" s="13" t="s">
        <v>82</v>
      </c>
      <c r="BK1901" s="135">
        <f>ROUND(I1901*H1901,2)</f>
        <v>106000</v>
      </c>
      <c r="BL1901" s="13" t="s">
        <v>133</v>
      </c>
      <c r="BM1901" s="134" t="s">
        <v>3601</v>
      </c>
    </row>
    <row r="1902" spans="2:65" s="1" customFormat="1" ht="28.8">
      <c r="B1902" s="25"/>
      <c r="D1902" s="136" t="s">
        <v>134</v>
      </c>
      <c r="F1902" s="137" t="s">
        <v>3602</v>
      </c>
      <c r="L1902" s="25"/>
      <c r="M1902" s="138"/>
      <c r="T1902" s="49"/>
      <c r="AT1902" s="13" t="s">
        <v>134</v>
      </c>
      <c r="AU1902" s="13" t="s">
        <v>84</v>
      </c>
    </row>
    <row r="1903" spans="2:65" s="1" customFormat="1" ht="16.5" customHeight="1">
      <c r="B1903" s="25"/>
      <c r="C1903" s="124" t="s">
        <v>3603</v>
      </c>
      <c r="D1903" s="124" t="s">
        <v>128</v>
      </c>
      <c r="E1903" s="125" t="s">
        <v>3604</v>
      </c>
      <c r="F1903" s="126" t="s">
        <v>3605</v>
      </c>
      <c r="G1903" s="127" t="s">
        <v>2410</v>
      </c>
      <c r="H1903" s="128">
        <v>100</v>
      </c>
      <c r="I1903" s="129">
        <v>524</v>
      </c>
      <c r="J1903" s="129">
        <f>ROUND(I1903*H1903,2)</f>
        <v>52400</v>
      </c>
      <c r="K1903" s="126" t="s">
        <v>132</v>
      </c>
      <c r="L1903" s="25"/>
      <c r="M1903" s="130" t="s">
        <v>1</v>
      </c>
      <c r="N1903" s="131" t="s">
        <v>39</v>
      </c>
      <c r="O1903" s="132">
        <v>0</v>
      </c>
      <c r="P1903" s="132">
        <f>O1903*H1903</f>
        <v>0</v>
      </c>
      <c r="Q1903" s="132">
        <v>0</v>
      </c>
      <c r="R1903" s="132">
        <f>Q1903*H1903</f>
        <v>0</v>
      </c>
      <c r="S1903" s="132">
        <v>0</v>
      </c>
      <c r="T1903" s="133">
        <f>S1903*H1903</f>
        <v>0</v>
      </c>
      <c r="AR1903" s="134" t="s">
        <v>133</v>
      </c>
      <c r="AT1903" s="134" t="s">
        <v>128</v>
      </c>
      <c r="AU1903" s="134" t="s">
        <v>84</v>
      </c>
      <c r="AY1903" s="13" t="s">
        <v>125</v>
      </c>
      <c r="BE1903" s="135">
        <f>IF(N1903="základní",J1903,0)</f>
        <v>52400</v>
      </c>
      <c r="BF1903" s="135">
        <f>IF(N1903="snížená",J1903,0)</f>
        <v>0</v>
      </c>
      <c r="BG1903" s="135">
        <f>IF(N1903="zákl. přenesená",J1903,0)</f>
        <v>0</v>
      </c>
      <c r="BH1903" s="135">
        <f>IF(N1903="sníž. přenesená",J1903,0)</f>
        <v>0</v>
      </c>
      <c r="BI1903" s="135">
        <f>IF(N1903="nulová",J1903,0)</f>
        <v>0</v>
      </c>
      <c r="BJ1903" s="13" t="s">
        <v>82</v>
      </c>
      <c r="BK1903" s="135">
        <f>ROUND(I1903*H1903,2)</f>
        <v>52400</v>
      </c>
      <c r="BL1903" s="13" t="s">
        <v>133</v>
      </c>
      <c r="BM1903" s="134" t="s">
        <v>3606</v>
      </c>
    </row>
    <row r="1904" spans="2:65" s="1" customFormat="1" ht="28.8">
      <c r="B1904" s="25"/>
      <c r="D1904" s="136" t="s">
        <v>134</v>
      </c>
      <c r="F1904" s="137" t="s">
        <v>3607</v>
      </c>
      <c r="L1904" s="25"/>
      <c r="M1904" s="138"/>
      <c r="T1904" s="49"/>
      <c r="AT1904" s="13" t="s">
        <v>134</v>
      </c>
      <c r="AU1904" s="13" t="s">
        <v>84</v>
      </c>
    </row>
    <row r="1905" spans="2:65" s="11" customFormat="1" ht="22.8" customHeight="1">
      <c r="B1905" s="113"/>
      <c r="D1905" s="114" t="s">
        <v>73</v>
      </c>
      <c r="E1905" s="122" t="s">
        <v>3608</v>
      </c>
      <c r="F1905" s="122" t="s">
        <v>3609</v>
      </c>
      <c r="J1905" s="123">
        <f>BK1905</f>
        <v>14233709</v>
      </c>
      <c r="L1905" s="113"/>
      <c r="M1905" s="117"/>
      <c r="P1905" s="118">
        <f>SUM(P1906:P2267)</f>
        <v>0</v>
      </c>
      <c r="R1905" s="118">
        <f>SUM(R1906:R2267)</f>
        <v>7511.7669500000029</v>
      </c>
      <c r="T1905" s="119">
        <f>SUM(T1906:T2267)</f>
        <v>0</v>
      </c>
      <c r="AR1905" s="114" t="s">
        <v>143</v>
      </c>
      <c r="AT1905" s="120" t="s">
        <v>73</v>
      </c>
      <c r="AU1905" s="120" t="s">
        <v>82</v>
      </c>
      <c r="AY1905" s="114" t="s">
        <v>125</v>
      </c>
      <c r="BK1905" s="121">
        <f>SUM(BK1906:BK2267)</f>
        <v>14233709</v>
      </c>
    </row>
    <row r="1906" spans="2:65" s="1" customFormat="1" ht="16.5" customHeight="1">
      <c r="B1906" s="25"/>
      <c r="C1906" s="140" t="s">
        <v>2289</v>
      </c>
      <c r="D1906" s="140" t="s">
        <v>3608</v>
      </c>
      <c r="E1906" s="141" t="s">
        <v>3610</v>
      </c>
      <c r="F1906" s="142" t="s">
        <v>3611</v>
      </c>
      <c r="G1906" s="143" t="s">
        <v>2410</v>
      </c>
      <c r="H1906" s="144">
        <v>3000</v>
      </c>
      <c r="I1906" s="145">
        <v>565</v>
      </c>
      <c r="J1906" s="145">
        <f>ROUND(I1906*H1906,2)</f>
        <v>1695000</v>
      </c>
      <c r="K1906" s="142" t="s">
        <v>132</v>
      </c>
      <c r="L1906" s="146"/>
      <c r="M1906" s="147" t="s">
        <v>1</v>
      </c>
      <c r="N1906" s="148" t="s">
        <v>39</v>
      </c>
      <c r="O1906" s="132">
        <v>0</v>
      </c>
      <c r="P1906" s="132">
        <f>O1906*H1906</f>
        <v>0</v>
      </c>
      <c r="Q1906" s="132">
        <v>1</v>
      </c>
      <c r="R1906" s="132">
        <f>Q1906*H1906</f>
        <v>3000</v>
      </c>
      <c r="S1906" s="132">
        <v>0</v>
      </c>
      <c r="T1906" s="133">
        <f>S1906*H1906</f>
        <v>0</v>
      </c>
      <c r="AR1906" s="134" t="s">
        <v>720</v>
      </c>
      <c r="AT1906" s="134" t="s">
        <v>3608</v>
      </c>
      <c r="AU1906" s="134" t="s">
        <v>84</v>
      </c>
      <c r="AY1906" s="13" t="s">
        <v>125</v>
      </c>
      <c r="BE1906" s="135">
        <f>IF(N1906="základní",J1906,0)</f>
        <v>1695000</v>
      </c>
      <c r="BF1906" s="135">
        <f>IF(N1906="snížená",J1906,0)</f>
        <v>0</v>
      </c>
      <c r="BG1906" s="135">
        <f>IF(N1906="zákl. přenesená",J1906,0)</f>
        <v>0</v>
      </c>
      <c r="BH1906" s="135">
        <f>IF(N1906="sníž. přenesená",J1906,0)</f>
        <v>0</v>
      </c>
      <c r="BI1906" s="135">
        <f>IF(N1906="nulová",J1906,0)</f>
        <v>0</v>
      </c>
      <c r="BJ1906" s="13" t="s">
        <v>82</v>
      </c>
      <c r="BK1906" s="135">
        <f>ROUND(I1906*H1906,2)</f>
        <v>1695000</v>
      </c>
      <c r="BL1906" s="13" t="s">
        <v>280</v>
      </c>
      <c r="BM1906" s="134" t="s">
        <v>3612</v>
      </c>
    </row>
    <row r="1907" spans="2:65" s="1" customFormat="1">
      <c r="B1907" s="25"/>
      <c r="D1907" s="136" t="s">
        <v>134</v>
      </c>
      <c r="F1907" s="137" t="s">
        <v>3611</v>
      </c>
      <c r="L1907" s="25"/>
      <c r="M1907" s="138"/>
      <c r="T1907" s="49"/>
      <c r="AT1907" s="13" t="s">
        <v>134</v>
      </c>
      <c r="AU1907" s="13" t="s">
        <v>84</v>
      </c>
    </row>
    <row r="1908" spans="2:65" s="1" customFormat="1" ht="16.5" customHeight="1">
      <c r="B1908" s="25"/>
      <c r="C1908" s="140" t="s">
        <v>3613</v>
      </c>
      <c r="D1908" s="140" t="s">
        <v>3608</v>
      </c>
      <c r="E1908" s="141" t="s">
        <v>3614</v>
      </c>
      <c r="F1908" s="142" t="s">
        <v>3615</v>
      </c>
      <c r="G1908" s="143" t="s">
        <v>2410</v>
      </c>
      <c r="H1908" s="144">
        <v>3000</v>
      </c>
      <c r="I1908" s="145">
        <v>440</v>
      </c>
      <c r="J1908" s="145">
        <f>ROUND(I1908*H1908,2)</f>
        <v>1320000</v>
      </c>
      <c r="K1908" s="142" t="s">
        <v>132</v>
      </c>
      <c r="L1908" s="146"/>
      <c r="M1908" s="147" t="s">
        <v>1</v>
      </c>
      <c r="N1908" s="148" t="s">
        <v>39</v>
      </c>
      <c r="O1908" s="132">
        <v>0</v>
      </c>
      <c r="P1908" s="132">
        <f>O1908*H1908</f>
        <v>0</v>
      </c>
      <c r="Q1908" s="132">
        <v>1</v>
      </c>
      <c r="R1908" s="132">
        <f>Q1908*H1908</f>
        <v>3000</v>
      </c>
      <c r="S1908" s="132">
        <v>0</v>
      </c>
      <c r="T1908" s="133">
        <f>S1908*H1908</f>
        <v>0</v>
      </c>
      <c r="AR1908" s="134" t="s">
        <v>720</v>
      </c>
      <c r="AT1908" s="134" t="s">
        <v>3608</v>
      </c>
      <c r="AU1908" s="134" t="s">
        <v>84</v>
      </c>
      <c r="AY1908" s="13" t="s">
        <v>125</v>
      </c>
      <c r="BE1908" s="135">
        <f>IF(N1908="základní",J1908,0)</f>
        <v>1320000</v>
      </c>
      <c r="BF1908" s="135">
        <f>IF(N1908="snížená",J1908,0)</f>
        <v>0</v>
      </c>
      <c r="BG1908" s="135">
        <f>IF(N1908="zákl. přenesená",J1908,0)</f>
        <v>0</v>
      </c>
      <c r="BH1908" s="135">
        <f>IF(N1908="sníž. přenesená",J1908,0)</f>
        <v>0</v>
      </c>
      <c r="BI1908" s="135">
        <f>IF(N1908="nulová",J1908,0)</f>
        <v>0</v>
      </c>
      <c r="BJ1908" s="13" t="s">
        <v>82</v>
      </c>
      <c r="BK1908" s="135">
        <f>ROUND(I1908*H1908,2)</f>
        <v>1320000</v>
      </c>
      <c r="BL1908" s="13" t="s">
        <v>280</v>
      </c>
      <c r="BM1908" s="134" t="s">
        <v>3616</v>
      </c>
    </row>
    <row r="1909" spans="2:65" s="1" customFormat="1">
      <c r="B1909" s="25"/>
      <c r="D1909" s="136" t="s">
        <v>134</v>
      </c>
      <c r="F1909" s="137" t="s">
        <v>3615</v>
      </c>
      <c r="L1909" s="25"/>
      <c r="M1909" s="138"/>
      <c r="T1909" s="49"/>
      <c r="AT1909" s="13" t="s">
        <v>134</v>
      </c>
      <c r="AU1909" s="13" t="s">
        <v>84</v>
      </c>
    </row>
    <row r="1910" spans="2:65" s="1" customFormat="1" ht="16.5" customHeight="1">
      <c r="B1910" s="25"/>
      <c r="C1910" s="140" t="s">
        <v>2293</v>
      </c>
      <c r="D1910" s="140" t="s">
        <v>3608</v>
      </c>
      <c r="E1910" s="141" t="s">
        <v>3617</v>
      </c>
      <c r="F1910" s="142" t="s">
        <v>3618</v>
      </c>
      <c r="G1910" s="143" t="s">
        <v>2410</v>
      </c>
      <c r="H1910" s="144">
        <v>500</v>
      </c>
      <c r="I1910" s="145">
        <v>320</v>
      </c>
      <c r="J1910" s="145">
        <f>ROUND(I1910*H1910,2)</f>
        <v>160000</v>
      </c>
      <c r="K1910" s="142" t="s">
        <v>132</v>
      </c>
      <c r="L1910" s="146"/>
      <c r="M1910" s="147" t="s">
        <v>1</v>
      </c>
      <c r="N1910" s="148" t="s">
        <v>39</v>
      </c>
      <c r="O1910" s="132">
        <v>0</v>
      </c>
      <c r="P1910" s="132">
        <f>O1910*H1910</f>
        <v>0</v>
      </c>
      <c r="Q1910" s="132">
        <v>1</v>
      </c>
      <c r="R1910" s="132">
        <f>Q1910*H1910</f>
        <v>500</v>
      </c>
      <c r="S1910" s="132">
        <v>0</v>
      </c>
      <c r="T1910" s="133">
        <f>S1910*H1910</f>
        <v>0</v>
      </c>
      <c r="AR1910" s="134" t="s">
        <v>720</v>
      </c>
      <c r="AT1910" s="134" t="s">
        <v>3608</v>
      </c>
      <c r="AU1910" s="134" t="s">
        <v>84</v>
      </c>
      <c r="AY1910" s="13" t="s">
        <v>125</v>
      </c>
      <c r="BE1910" s="135">
        <f>IF(N1910="základní",J1910,0)</f>
        <v>160000</v>
      </c>
      <c r="BF1910" s="135">
        <f>IF(N1910="snížená",J1910,0)</f>
        <v>0</v>
      </c>
      <c r="BG1910" s="135">
        <f>IF(N1910="zákl. přenesená",J1910,0)</f>
        <v>0</v>
      </c>
      <c r="BH1910" s="135">
        <f>IF(N1910="sníž. přenesená",J1910,0)</f>
        <v>0</v>
      </c>
      <c r="BI1910" s="135">
        <f>IF(N1910="nulová",J1910,0)</f>
        <v>0</v>
      </c>
      <c r="BJ1910" s="13" t="s">
        <v>82</v>
      </c>
      <c r="BK1910" s="135">
        <f>ROUND(I1910*H1910,2)</f>
        <v>160000</v>
      </c>
      <c r="BL1910" s="13" t="s">
        <v>280</v>
      </c>
      <c r="BM1910" s="134" t="s">
        <v>3619</v>
      </c>
    </row>
    <row r="1911" spans="2:65" s="1" customFormat="1">
      <c r="B1911" s="25"/>
      <c r="D1911" s="136" t="s">
        <v>134</v>
      </c>
      <c r="F1911" s="137" t="s">
        <v>3618</v>
      </c>
      <c r="L1911" s="25"/>
      <c r="M1911" s="138"/>
      <c r="T1911" s="49"/>
      <c r="AT1911" s="13" t="s">
        <v>134</v>
      </c>
      <c r="AU1911" s="13" t="s">
        <v>84</v>
      </c>
    </row>
    <row r="1912" spans="2:65" s="1" customFormat="1" ht="16.5" customHeight="1">
      <c r="B1912" s="25"/>
      <c r="C1912" s="140" t="s">
        <v>3620</v>
      </c>
      <c r="D1912" s="140" t="s">
        <v>3608</v>
      </c>
      <c r="E1912" s="141" t="s">
        <v>3621</v>
      </c>
      <c r="F1912" s="142" t="s">
        <v>3622</v>
      </c>
      <c r="G1912" s="143" t="s">
        <v>2410</v>
      </c>
      <c r="H1912" s="144">
        <v>200</v>
      </c>
      <c r="I1912" s="145">
        <v>410</v>
      </c>
      <c r="J1912" s="145">
        <f>ROUND(I1912*H1912,2)</f>
        <v>82000</v>
      </c>
      <c r="K1912" s="142" t="s">
        <v>132</v>
      </c>
      <c r="L1912" s="146"/>
      <c r="M1912" s="147" t="s">
        <v>1</v>
      </c>
      <c r="N1912" s="148" t="s">
        <v>39</v>
      </c>
      <c r="O1912" s="132">
        <v>0</v>
      </c>
      <c r="P1912" s="132">
        <f>O1912*H1912</f>
        <v>0</v>
      </c>
      <c r="Q1912" s="132">
        <v>1</v>
      </c>
      <c r="R1912" s="132">
        <f>Q1912*H1912</f>
        <v>200</v>
      </c>
      <c r="S1912" s="132">
        <v>0</v>
      </c>
      <c r="T1912" s="133">
        <f>S1912*H1912</f>
        <v>0</v>
      </c>
      <c r="AR1912" s="134" t="s">
        <v>720</v>
      </c>
      <c r="AT1912" s="134" t="s">
        <v>3608</v>
      </c>
      <c r="AU1912" s="134" t="s">
        <v>84</v>
      </c>
      <c r="AY1912" s="13" t="s">
        <v>125</v>
      </c>
      <c r="BE1912" s="135">
        <f>IF(N1912="základní",J1912,0)</f>
        <v>82000</v>
      </c>
      <c r="BF1912" s="135">
        <f>IF(N1912="snížená",J1912,0)</f>
        <v>0</v>
      </c>
      <c r="BG1912" s="135">
        <f>IF(N1912="zákl. přenesená",J1912,0)</f>
        <v>0</v>
      </c>
      <c r="BH1912" s="135">
        <f>IF(N1912="sníž. přenesená",J1912,0)</f>
        <v>0</v>
      </c>
      <c r="BI1912" s="135">
        <f>IF(N1912="nulová",J1912,0)</f>
        <v>0</v>
      </c>
      <c r="BJ1912" s="13" t="s">
        <v>82</v>
      </c>
      <c r="BK1912" s="135">
        <f>ROUND(I1912*H1912,2)</f>
        <v>82000</v>
      </c>
      <c r="BL1912" s="13" t="s">
        <v>280</v>
      </c>
      <c r="BM1912" s="134" t="s">
        <v>3623</v>
      </c>
    </row>
    <row r="1913" spans="2:65" s="1" customFormat="1">
      <c r="B1913" s="25"/>
      <c r="D1913" s="136" t="s">
        <v>134</v>
      </c>
      <c r="F1913" s="137" t="s">
        <v>3622</v>
      </c>
      <c r="L1913" s="25"/>
      <c r="M1913" s="138"/>
      <c r="T1913" s="49"/>
      <c r="AT1913" s="13" t="s">
        <v>134</v>
      </c>
      <c r="AU1913" s="13" t="s">
        <v>84</v>
      </c>
    </row>
    <row r="1914" spans="2:65" s="1" customFormat="1" ht="16.5" customHeight="1">
      <c r="B1914" s="25"/>
      <c r="C1914" s="140" t="s">
        <v>2298</v>
      </c>
      <c r="D1914" s="140" t="s">
        <v>3608</v>
      </c>
      <c r="E1914" s="141" t="s">
        <v>3624</v>
      </c>
      <c r="F1914" s="142" t="s">
        <v>3625</v>
      </c>
      <c r="G1914" s="143" t="s">
        <v>2410</v>
      </c>
      <c r="H1914" s="144">
        <v>200</v>
      </c>
      <c r="I1914" s="145">
        <v>458</v>
      </c>
      <c r="J1914" s="145">
        <f>ROUND(I1914*H1914,2)</f>
        <v>91600</v>
      </c>
      <c r="K1914" s="142" t="s">
        <v>132</v>
      </c>
      <c r="L1914" s="146"/>
      <c r="M1914" s="147" t="s">
        <v>1</v>
      </c>
      <c r="N1914" s="148" t="s">
        <v>39</v>
      </c>
      <c r="O1914" s="132">
        <v>0</v>
      </c>
      <c r="P1914" s="132">
        <f>O1914*H1914</f>
        <v>0</v>
      </c>
      <c r="Q1914" s="132">
        <v>1</v>
      </c>
      <c r="R1914" s="132">
        <f>Q1914*H1914</f>
        <v>200</v>
      </c>
      <c r="S1914" s="132">
        <v>0</v>
      </c>
      <c r="T1914" s="133">
        <f>S1914*H1914</f>
        <v>0</v>
      </c>
      <c r="AR1914" s="134" t="s">
        <v>720</v>
      </c>
      <c r="AT1914" s="134" t="s">
        <v>3608</v>
      </c>
      <c r="AU1914" s="134" t="s">
        <v>84</v>
      </c>
      <c r="AY1914" s="13" t="s">
        <v>125</v>
      </c>
      <c r="BE1914" s="135">
        <f>IF(N1914="základní",J1914,0)</f>
        <v>91600</v>
      </c>
      <c r="BF1914" s="135">
        <f>IF(N1914="snížená",J1914,0)</f>
        <v>0</v>
      </c>
      <c r="BG1914" s="135">
        <f>IF(N1914="zákl. přenesená",J1914,0)</f>
        <v>0</v>
      </c>
      <c r="BH1914" s="135">
        <f>IF(N1914="sníž. přenesená",J1914,0)</f>
        <v>0</v>
      </c>
      <c r="BI1914" s="135">
        <f>IF(N1914="nulová",J1914,0)</f>
        <v>0</v>
      </c>
      <c r="BJ1914" s="13" t="s">
        <v>82</v>
      </c>
      <c r="BK1914" s="135">
        <f>ROUND(I1914*H1914,2)</f>
        <v>91600</v>
      </c>
      <c r="BL1914" s="13" t="s">
        <v>280</v>
      </c>
      <c r="BM1914" s="134" t="s">
        <v>3626</v>
      </c>
    </row>
    <row r="1915" spans="2:65" s="1" customFormat="1">
      <c r="B1915" s="25"/>
      <c r="D1915" s="136" t="s">
        <v>134</v>
      </c>
      <c r="F1915" s="137" t="s">
        <v>3625</v>
      </c>
      <c r="L1915" s="25"/>
      <c r="M1915" s="138"/>
      <c r="T1915" s="49"/>
      <c r="AT1915" s="13" t="s">
        <v>134</v>
      </c>
      <c r="AU1915" s="13" t="s">
        <v>84</v>
      </c>
    </row>
    <row r="1916" spans="2:65" s="1" customFormat="1" ht="16.5" customHeight="1">
      <c r="B1916" s="25"/>
      <c r="C1916" s="140" t="s">
        <v>3627</v>
      </c>
      <c r="D1916" s="140" t="s">
        <v>3608</v>
      </c>
      <c r="E1916" s="141" t="s">
        <v>3628</v>
      </c>
      <c r="F1916" s="142" t="s">
        <v>3629</v>
      </c>
      <c r="G1916" s="143" t="s">
        <v>2410</v>
      </c>
      <c r="H1916" s="144">
        <v>100</v>
      </c>
      <c r="I1916" s="145">
        <v>529</v>
      </c>
      <c r="J1916" s="145">
        <f>ROUND(I1916*H1916,2)</f>
        <v>52900</v>
      </c>
      <c r="K1916" s="142" t="s">
        <v>132</v>
      </c>
      <c r="L1916" s="146"/>
      <c r="M1916" s="147" t="s">
        <v>1</v>
      </c>
      <c r="N1916" s="148" t="s">
        <v>39</v>
      </c>
      <c r="O1916" s="132">
        <v>0</v>
      </c>
      <c r="P1916" s="132">
        <f>O1916*H1916</f>
        <v>0</v>
      </c>
      <c r="Q1916" s="132">
        <v>1</v>
      </c>
      <c r="R1916" s="132">
        <f>Q1916*H1916</f>
        <v>100</v>
      </c>
      <c r="S1916" s="132">
        <v>0</v>
      </c>
      <c r="T1916" s="133">
        <f>S1916*H1916</f>
        <v>0</v>
      </c>
      <c r="AR1916" s="134" t="s">
        <v>720</v>
      </c>
      <c r="AT1916" s="134" t="s">
        <v>3608</v>
      </c>
      <c r="AU1916" s="134" t="s">
        <v>84</v>
      </c>
      <c r="AY1916" s="13" t="s">
        <v>125</v>
      </c>
      <c r="BE1916" s="135">
        <f>IF(N1916="základní",J1916,0)</f>
        <v>52900</v>
      </c>
      <c r="BF1916" s="135">
        <f>IF(N1916="snížená",J1916,0)</f>
        <v>0</v>
      </c>
      <c r="BG1916" s="135">
        <f>IF(N1916="zákl. přenesená",J1916,0)</f>
        <v>0</v>
      </c>
      <c r="BH1916" s="135">
        <f>IF(N1916="sníž. přenesená",J1916,0)</f>
        <v>0</v>
      </c>
      <c r="BI1916" s="135">
        <f>IF(N1916="nulová",J1916,0)</f>
        <v>0</v>
      </c>
      <c r="BJ1916" s="13" t="s">
        <v>82</v>
      </c>
      <c r="BK1916" s="135">
        <f>ROUND(I1916*H1916,2)</f>
        <v>52900</v>
      </c>
      <c r="BL1916" s="13" t="s">
        <v>280</v>
      </c>
      <c r="BM1916" s="134" t="s">
        <v>3630</v>
      </c>
    </row>
    <row r="1917" spans="2:65" s="1" customFormat="1">
      <c r="B1917" s="25"/>
      <c r="D1917" s="136" t="s">
        <v>134</v>
      </c>
      <c r="F1917" s="137" t="s">
        <v>3629</v>
      </c>
      <c r="L1917" s="25"/>
      <c r="M1917" s="138"/>
      <c r="T1917" s="49"/>
      <c r="AT1917" s="13" t="s">
        <v>134</v>
      </c>
      <c r="AU1917" s="13" t="s">
        <v>84</v>
      </c>
    </row>
    <row r="1918" spans="2:65" s="1" customFormat="1" ht="16.5" customHeight="1">
      <c r="B1918" s="25"/>
      <c r="C1918" s="140" t="s">
        <v>2302</v>
      </c>
      <c r="D1918" s="140" t="s">
        <v>3608</v>
      </c>
      <c r="E1918" s="141" t="s">
        <v>3631</v>
      </c>
      <c r="F1918" s="142" t="s">
        <v>3632</v>
      </c>
      <c r="G1918" s="143" t="s">
        <v>146</v>
      </c>
      <c r="H1918" s="144">
        <v>10</v>
      </c>
      <c r="I1918" s="145">
        <v>2760</v>
      </c>
      <c r="J1918" s="145">
        <f>ROUND(I1918*H1918,2)</f>
        <v>27600</v>
      </c>
      <c r="K1918" s="142" t="s">
        <v>132</v>
      </c>
      <c r="L1918" s="146"/>
      <c r="M1918" s="147" t="s">
        <v>1</v>
      </c>
      <c r="N1918" s="148" t="s">
        <v>39</v>
      </c>
      <c r="O1918" s="132">
        <v>0</v>
      </c>
      <c r="P1918" s="132">
        <f>O1918*H1918</f>
        <v>0</v>
      </c>
      <c r="Q1918" s="132">
        <v>0.10299999999999999</v>
      </c>
      <c r="R1918" s="132">
        <f>Q1918*H1918</f>
        <v>1.03</v>
      </c>
      <c r="S1918" s="132">
        <v>0</v>
      </c>
      <c r="T1918" s="133">
        <f>S1918*H1918</f>
        <v>0</v>
      </c>
      <c r="AR1918" s="134" t="s">
        <v>720</v>
      </c>
      <c r="AT1918" s="134" t="s">
        <v>3608</v>
      </c>
      <c r="AU1918" s="134" t="s">
        <v>84</v>
      </c>
      <c r="AY1918" s="13" t="s">
        <v>125</v>
      </c>
      <c r="BE1918" s="135">
        <f>IF(N1918="základní",J1918,0)</f>
        <v>27600</v>
      </c>
      <c r="BF1918" s="135">
        <f>IF(N1918="snížená",J1918,0)</f>
        <v>0</v>
      </c>
      <c r="BG1918" s="135">
        <f>IF(N1918="zákl. přenesená",J1918,0)</f>
        <v>0</v>
      </c>
      <c r="BH1918" s="135">
        <f>IF(N1918="sníž. přenesená",J1918,0)</f>
        <v>0</v>
      </c>
      <c r="BI1918" s="135">
        <f>IF(N1918="nulová",J1918,0)</f>
        <v>0</v>
      </c>
      <c r="BJ1918" s="13" t="s">
        <v>82</v>
      </c>
      <c r="BK1918" s="135">
        <f>ROUND(I1918*H1918,2)</f>
        <v>27600</v>
      </c>
      <c r="BL1918" s="13" t="s">
        <v>280</v>
      </c>
      <c r="BM1918" s="134" t="s">
        <v>3633</v>
      </c>
    </row>
    <row r="1919" spans="2:65" s="1" customFormat="1">
      <c r="B1919" s="25"/>
      <c r="D1919" s="136" t="s">
        <v>134</v>
      </c>
      <c r="F1919" s="137" t="s">
        <v>3632</v>
      </c>
      <c r="L1919" s="25"/>
      <c r="M1919" s="138"/>
      <c r="T1919" s="49"/>
      <c r="AT1919" s="13" t="s">
        <v>134</v>
      </c>
      <c r="AU1919" s="13" t="s">
        <v>84</v>
      </c>
    </row>
    <row r="1920" spans="2:65" s="1" customFormat="1" ht="16.5" customHeight="1">
      <c r="B1920" s="25"/>
      <c r="C1920" s="140" t="s">
        <v>3634</v>
      </c>
      <c r="D1920" s="140" t="s">
        <v>3608</v>
      </c>
      <c r="E1920" s="141" t="s">
        <v>3635</v>
      </c>
      <c r="F1920" s="142" t="s">
        <v>3636</v>
      </c>
      <c r="G1920" s="143" t="s">
        <v>146</v>
      </c>
      <c r="H1920" s="144">
        <v>10</v>
      </c>
      <c r="I1920" s="145">
        <v>2590</v>
      </c>
      <c r="J1920" s="145">
        <f>ROUND(I1920*H1920,2)</f>
        <v>25900</v>
      </c>
      <c r="K1920" s="142" t="s">
        <v>132</v>
      </c>
      <c r="L1920" s="146"/>
      <c r="M1920" s="147" t="s">
        <v>1</v>
      </c>
      <c r="N1920" s="148" t="s">
        <v>39</v>
      </c>
      <c r="O1920" s="132">
        <v>0</v>
      </c>
      <c r="P1920" s="132">
        <f>O1920*H1920</f>
        <v>0</v>
      </c>
      <c r="Q1920" s="132">
        <v>9.7000000000000003E-2</v>
      </c>
      <c r="R1920" s="132">
        <f>Q1920*H1920</f>
        <v>0.97</v>
      </c>
      <c r="S1920" s="132">
        <v>0</v>
      </c>
      <c r="T1920" s="133">
        <f>S1920*H1920</f>
        <v>0</v>
      </c>
      <c r="AR1920" s="134" t="s">
        <v>720</v>
      </c>
      <c r="AT1920" s="134" t="s">
        <v>3608</v>
      </c>
      <c r="AU1920" s="134" t="s">
        <v>84</v>
      </c>
      <c r="AY1920" s="13" t="s">
        <v>125</v>
      </c>
      <c r="BE1920" s="135">
        <f>IF(N1920="základní",J1920,0)</f>
        <v>25900</v>
      </c>
      <c r="BF1920" s="135">
        <f>IF(N1920="snížená",J1920,0)</f>
        <v>0</v>
      </c>
      <c r="BG1920" s="135">
        <f>IF(N1920="zákl. přenesená",J1920,0)</f>
        <v>0</v>
      </c>
      <c r="BH1920" s="135">
        <f>IF(N1920="sníž. přenesená",J1920,0)</f>
        <v>0</v>
      </c>
      <c r="BI1920" s="135">
        <f>IF(N1920="nulová",J1920,0)</f>
        <v>0</v>
      </c>
      <c r="BJ1920" s="13" t="s">
        <v>82</v>
      </c>
      <c r="BK1920" s="135">
        <f>ROUND(I1920*H1920,2)</f>
        <v>25900</v>
      </c>
      <c r="BL1920" s="13" t="s">
        <v>280</v>
      </c>
      <c r="BM1920" s="134" t="s">
        <v>3637</v>
      </c>
    </row>
    <row r="1921" spans="2:65" s="1" customFormat="1">
      <c r="B1921" s="25"/>
      <c r="D1921" s="136" t="s">
        <v>134</v>
      </c>
      <c r="F1921" s="137" t="s">
        <v>3636</v>
      </c>
      <c r="L1921" s="25"/>
      <c r="M1921" s="138"/>
      <c r="T1921" s="49"/>
      <c r="AT1921" s="13" t="s">
        <v>134</v>
      </c>
      <c r="AU1921" s="13" t="s">
        <v>84</v>
      </c>
    </row>
    <row r="1922" spans="2:65" s="1" customFormat="1" ht="16.5" customHeight="1">
      <c r="B1922" s="25"/>
      <c r="C1922" s="140" t="s">
        <v>2307</v>
      </c>
      <c r="D1922" s="140" t="s">
        <v>3608</v>
      </c>
      <c r="E1922" s="141" t="s">
        <v>3638</v>
      </c>
      <c r="F1922" s="142" t="s">
        <v>3639</v>
      </c>
      <c r="G1922" s="143" t="s">
        <v>177</v>
      </c>
      <c r="H1922" s="144">
        <v>3</v>
      </c>
      <c r="I1922" s="145">
        <v>35400</v>
      </c>
      <c r="J1922" s="145">
        <f>ROUND(I1922*H1922,2)</f>
        <v>106200</v>
      </c>
      <c r="K1922" s="142" t="s">
        <v>132</v>
      </c>
      <c r="L1922" s="146"/>
      <c r="M1922" s="147" t="s">
        <v>1</v>
      </c>
      <c r="N1922" s="148" t="s">
        <v>39</v>
      </c>
      <c r="O1922" s="132">
        <v>0</v>
      </c>
      <c r="P1922" s="132">
        <f>O1922*H1922</f>
        <v>0</v>
      </c>
      <c r="Q1922" s="132">
        <v>0.95499999999999996</v>
      </c>
      <c r="R1922" s="132">
        <f>Q1922*H1922</f>
        <v>2.8649999999999998</v>
      </c>
      <c r="S1922" s="132">
        <v>0</v>
      </c>
      <c r="T1922" s="133">
        <f>S1922*H1922</f>
        <v>0</v>
      </c>
      <c r="AR1922" s="134" t="s">
        <v>720</v>
      </c>
      <c r="AT1922" s="134" t="s">
        <v>3608</v>
      </c>
      <c r="AU1922" s="134" t="s">
        <v>84</v>
      </c>
      <c r="AY1922" s="13" t="s">
        <v>125</v>
      </c>
      <c r="BE1922" s="135">
        <f>IF(N1922="základní",J1922,0)</f>
        <v>106200</v>
      </c>
      <c r="BF1922" s="135">
        <f>IF(N1922="snížená",J1922,0)</f>
        <v>0</v>
      </c>
      <c r="BG1922" s="135">
        <f>IF(N1922="zákl. přenesená",J1922,0)</f>
        <v>0</v>
      </c>
      <c r="BH1922" s="135">
        <f>IF(N1922="sníž. přenesená",J1922,0)</f>
        <v>0</v>
      </c>
      <c r="BI1922" s="135">
        <f>IF(N1922="nulová",J1922,0)</f>
        <v>0</v>
      </c>
      <c r="BJ1922" s="13" t="s">
        <v>82</v>
      </c>
      <c r="BK1922" s="135">
        <f>ROUND(I1922*H1922,2)</f>
        <v>106200</v>
      </c>
      <c r="BL1922" s="13" t="s">
        <v>280</v>
      </c>
      <c r="BM1922" s="134" t="s">
        <v>3640</v>
      </c>
    </row>
    <row r="1923" spans="2:65" s="1" customFormat="1">
      <c r="B1923" s="25"/>
      <c r="D1923" s="136" t="s">
        <v>134</v>
      </c>
      <c r="F1923" s="137" t="s">
        <v>3639</v>
      </c>
      <c r="L1923" s="25"/>
      <c r="M1923" s="138"/>
      <c r="T1923" s="49"/>
      <c r="AT1923" s="13" t="s">
        <v>134</v>
      </c>
      <c r="AU1923" s="13" t="s">
        <v>84</v>
      </c>
    </row>
    <row r="1924" spans="2:65" s="1" customFormat="1" ht="16.5" customHeight="1">
      <c r="B1924" s="25"/>
      <c r="C1924" s="140" t="s">
        <v>3641</v>
      </c>
      <c r="D1924" s="140" t="s">
        <v>3608</v>
      </c>
      <c r="E1924" s="141" t="s">
        <v>3642</v>
      </c>
      <c r="F1924" s="142" t="s">
        <v>3643</v>
      </c>
      <c r="G1924" s="143" t="s">
        <v>177</v>
      </c>
      <c r="H1924" s="144">
        <v>3</v>
      </c>
      <c r="I1924" s="145">
        <v>27500</v>
      </c>
      <c r="J1924" s="145">
        <f>ROUND(I1924*H1924,2)</f>
        <v>82500</v>
      </c>
      <c r="K1924" s="142" t="s">
        <v>132</v>
      </c>
      <c r="L1924" s="146"/>
      <c r="M1924" s="147" t="s">
        <v>1</v>
      </c>
      <c r="N1924" s="148" t="s">
        <v>39</v>
      </c>
      <c r="O1924" s="132">
        <v>0</v>
      </c>
      <c r="P1924" s="132">
        <f>O1924*H1924</f>
        <v>0</v>
      </c>
      <c r="Q1924" s="132">
        <v>0.95499999999999996</v>
      </c>
      <c r="R1924" s="132">
        <f>Q1924*H1924</f>
        <v>2.8649999999999998</v>
      </c>
      <c r="S1924" s="132">
        <v>0</v>
      </c>
      <c r="T1924" s="133">
        <f>S1924*H1924</f>
        <v>0</v>
      </c>
      <c r="AR1924" s="134" t="s">
        <v>720</v>
      </c>
      <c r="AT1924" s="134" t="s">
        <v>3608</v>
      </c>
      <c r="AU1924" s="134" t="s">
        <v>84</v>
      </c>
      <c r="AY1924" s="13" t="s">
        <v>125</v>
      </c>
      <c r="BE1924" s="135">
        <f>IF(N1924="základní",J1924,0)</f>
        <v>82500</v>
      </c>
      <c r="BF1924" s="135">
        <f>IF(N1924="snížená",J1924,0)</f>
        <v>0</v>
      </c>
      <c r="BG1924" s="135">
        <f>IF(N1924="zákl. přenesená",J1924,0)</f>
        <v>0</v>
      </c>
      <c r="BH1924" s="135">
        <f>IF(N1924="sníž. přenesená",J1924,0)</f>
        <v>0</v>
      </c>
      <c r="BI1924" s="135">
        <f>IF(N1924="nulová",J1924,0)</f>
        <v>0</v>
      </c>
      <c r="BJ1924" s="13" t="s">
        <v>82</v>
      </c>
      <c r="BK1924" s="135">
        <f>ROUND(I1924*H1924,2)</f>
        <v>82500</v>
      </c>
      <c r="BL1924" s="13" t="s">
        <v>280</v>
      </c>
      <c r="BM1924" s="134" t="s">
        <v>3644</v>
      </c>
    </row>
    <row r="1925" spans="2:65" s="1" customFormat="1">
      <c r="B1925" s="25"/>
      <c r="D1925" s="136" t="s">
        <v>134</v>
      </c>
      <c r="F1925" s="137" t="s">
        <v>3643</v>
      </c>
      <c r="L1925" s="25"/>
      <c r="M1925" s="138"/>
      <c r="T1925" s="49"/>
      <c r="AT1925" s="13" t="s">
        <v>134</v>
      </c>
      <c r="AU1925" s="13" t="s">
        <v>84</v>
      </c>
    </row>
    <row r="1926" spans="2:65" s="1" customFormat="1" ht="16.5" customHeight="1">
      <c r="B1926" s="25"/>
      <c r="C1926" s="140" t="s">
        <v>2311</v>
      </c>
      <c r="D1926" s="140" t="s">
        <v>3608</v>
      </c>
      <c r="E1926" s="141" t="s">
        <v>3645</v>
      </c>
      <c r="F1926" s="142" t="s">
        <v>3646</v>
      </c>
      <c r="G1926" s="143" t="s">
        <v>146</v>
      </c>
      <c r="H1926" s="144">
        <v>1000</v>
      </c>
      <c r="I1926" s="145">
        <v>6.75</v>
      </c>
      <c r="J1926" s="145">
        <f>ROUND(I1926*H1926,2)</f>
        <v>6750</v>
      </c>
      <c r="K1926" s="142" t="s">
        <v>132</v>
      </c>
      <c r="L1926" s="146"/>
      <c r="M1926" s="147" t="s">
        <v>1</v>
      </c>
      <c r="N1926" s="148" t="s">
        <v>39</v>
      </c>
      <c r="O1926" s="132">
        <v>0</v>
      </c>
      <c r="P1926" s="132">
        <f>O1926*H1926</f>
        <v>0</v>
      </c>
      <c r="Q1926" s="132">
        <v>3.0000000000000001E-5</v>
      </c>
      <c r="R1926" s="132">
        <f>Q1926*H1926</f>
        <v>3.0000000000000002E-2</v>
      </c>
      <c r="S1926" s="132">
        <v>0</v>
      </c>
      <c r="T1926" s="133">
        <f>S1926*H1926</f>
        <v>0</v>
      </c>
      <c r="AR1926" s="134" t="s">
        <v>720</v>
      </c>
      <c r="AT1926" s="134" t="s">
        <v>3608</v>
      </c>
      <c r="AU1926" s="134" t="s">
        <v>84</v>
      </c>
      <c r="AY1926" s="13" t="s">
        <v>125</v>
      </c>
      <c r="BE1926" s="135">
        <f>IF(N1926="základní",J1926,0)</f>
        <v>6750</v>
      </c>
      <c r="BF1926" s="135">
        <f>IF(N1926="snížená",J1926,0)</f>
        <v>0</v>
      </c>
      <c r="BG1926" s="135">
        <f>IF(N1926="zákl. přenesená",J1926,0)</f>
        <v>0</v>
      </c>
      <c r="BH1926" s="135">
        <f>IF(N1926="sníž. přenesená",J1926,0)</f>
        <v>0</v>
      </c>
      <c r="BI1926" s="135">
        <f>IF(N1926="nulová",J1926,0)</f>
        <v>0</v>
      </c>
      <c r="BJ1926" s="13" t="s">
        <v>82</v>
      </c>
      <c r="BK1926" s="135">
        <f>ROUND(I1926*H1926,2)</f>
        <v>6750</v>
      </c>
      <c r="BL1926" s="13" t="s">
        <v>280</v>
      </c>
      <c r="BM1926" s="134" t="s">
        <v>3647</v>
      </c>
    </row>
    <row r="1927" spans="2:65" s="1" customFormat="1">
      <c r="B1927" s="25"/>
      <c r="D1927" s="136" t="s">
        <v>134</v>
      </c>
      <c r="F1927" s="137" t="s">
        <v>3646</v>
      </c>
      <c r="L1927" s="25"/>
      <c r="M1927" s="138"/>
      <c r="T1927" s="49"/>
      <c r="AT1927" s="13" t="s">
        <v>134</v>
      </c>
      <c r="AU1927" s="13" t="s">
        <v>84</v>
      </c>
    </row>
    <row r="1928" spans="2:65" s="1" customFormat="1" ht="24.15" customHeight="1">
      <c r="B1928" s="25"/>
      <c r="C1928" s="140" t="s">
        <v>3648</v>
      </c>
      <c r="D1928" s="140" t="s">
        <v>3608</v>
      </c>
      <c r="E1928" s="141" t="s">
        <v>3649</v>
      </c>
      <c r="F1928" s="142" t="s">
        <v>3650</v>
      </c>
      <c r="G1928" s="143" t="s">
        <v>146</v>
      </c>
      <c r="H1928" s="144">
        <v>10</v>
      </c>
      <c r="I1928" s="145">
        <v>5550</v>
      </c>
      <c r="J1928" s="145">
        <f>ROUND(I1928*H1928,2)</f>
        <v>55500</v>
      </c>
      <c r="K1928" s="142" t="s">
        <v>132</v>
      </c>
      <c r="L1928" s="146"/>
      <c r="M1928" s="147" t="s">
        <v>1</v>
      </c>
      <c r="N1928" s="148" t="s">
        <v>39</v>
      </c>
      <c r="O1928" s="132">
        <v>0</v>
      </c>
      <c r="P1928" s="132">
        <f>O1928*H1928</f>
        <v>0</v>
      </c>
      <c r="Q1928" s="132">
        <v>0.32729999999999998</v>
      </c>
      <c r="R1928" s="132">
        <f>Q1928*H1928</f>
        <v>3.2729999999999997</v>
      </c>
      <c r="S1928" s="132">
        <v>0</v>
      </c>
      <c r="T1928" s="133">
        <f>S1928*H1928</f>
        <v>0</v>
      </c>
      <c r="AR1928" s="134" t="s">
        <v>720</v>
      </c>
      <c r="AT1928" s="134" t="s">
        <v>3608</v>
      </c>
      <c r="AU1928" s="134" t="s">
        <v>84</v>
      </c>
      <c r="AY1928" s="13" t="s">
        <v>125</v>
      </c>
      <c r="BE1928" s="135">
        <f>IF(N1928="základní",J1928,0)</f>
        <v>55500</v>
      </c>
      <c r="BF1928" s="135">
        <f>IF(N1928="snížená",J1928,0)</f>
        <v>0</v>
      </c>
      <c r="BG1928" s="135">
        <f>IF(N1928="zákl. přenesená",J1928,0)</f>
        <v>0</v>
      </c>
      <c r="BH1928" s="135">
        <f>IF(N1928="sníž. přenesená",J1928,0)</f>
        <v>0</v>
      </c>
      <c r="BI1928" s="135">
        <f>IF(N1928="nulová",J1928,0)</f>
        <v>0</v>
      </c>
      <c r="BJ1928" s="13" t="s">
        <v>82</v>
      </c>
      <c r="BK1928" s="135">
        <f>ROUND(I1928*H1928,2)</f>
        <v>55500</v>
      </c>
      <c r="BL1928" s="13" t="s">
        <v>280</v>
      </c>
      <c r="BM1928" s="134" t="s">
        <v>3651</v>
      </c>
    </row>
    <row r="1929" spans="2:65" s="1" customFormat="1" ht="19.2">
      <c r="B1929" s="25"/>
      <c r="D1929" s="136" t="s">
        <v>134</v>
      </c>
      <c r="F1929" s="137" t="s">
        <v>3650</v>
      </c>
      <c r="L1929" s="25"/>
      <c r="M1929" s="138"/>
      <c r="T1929" s="49"/>
      <c r="AT1929" s="13" t="s">
        <v>134</v>
      </c>
      <c r="AU1929" s="13" t="s">
        <v>84</v>
      </c>
    </row>
    <row r="1930" spans="2:65" s="1" customFormat="1" ht="24.15" customHeight="1">
      <c r="B1930" s="25"/>
      <c r="C1930" s="140" t="s">
        <v>2316</v>
      </c>
      <c r="D1930" s="140" t="s">
        <v>3608</v>
      </c>
      <c r="E1930" s="141" t="s">
        <v>3652</v>
      </c>
      <c r="F1930" s="142" t="s">
        <v>3653</v>
      </c>
      <c r="G1930" s="143" t="s">
        <v>146</v>
      </c>
      <c r="H1930" s="144">
        <v>10</v>
      </c>
      <c r="I1930" s="145">
        <v>3030</v>
      </c>
      <c r="J1930" s="145">
        <f>ROUND(I1930*H1930,2)</f>
        <v>30300</v>
      </c>
      <c r="K1930" s="142" t="s">
        <v>132</v>
      </c>
      <c r="L1930" s="146"/>
      <c r="M1930" s="147" t="s">
        <v>1</v>
      </c>
      <c r="N1930" s="148" t="s">
        <v>39</v>
      </c>
      <c r="O1930" s="132">
        <v>0</v>
      </c>
      <c r="P1930" s="132">
        <f>O1930*H1930</f>
        <v>0</v>
      </c>
      <c r="Q1930" s="132">
        <v>0.32705000000000001</v>
      </c>
      <c r="R1930" s="132">
        <f>Q1930*H1930</f>
        <v>3.2705000000000002</v>
      </c>
      <c r="S1930" s="132">
        <v>0</v>
      </c>
      <c r="T1930" s="133">
        <f>S1930*H1930</f>
        <v>0</v>
      </c>
      <c r="AR1930" s="134" t="s">
        <v>720</v>
      </c>
      <c r="AT1930" s="134" t="s">
        <v>3608</v>
      </c>
      <c r="AU1930" s="134" t="s">
        <v>84</v>
      </c>
      <c r="AY1930" s="13" t="s">
        <v>125</v>
      </c>
      <c r="BE1930" s="135">
        <f>IF(N1930="základní",J1930,0)</f>
        <v>30300</v>
      </c>
      <c r="BF1930" s="135">
        <f>IF(N1930="snížená",J1930,0)</f>
        <v>0</v>
      </c>
      <c r="BG1930" s="135">
        <f>IF(N1930="zákl. přenesená",J1930,0)</f>
        <v>0</v>
      </c>
      <c r="BH1930" s="135">
        <f>IF(N1930="sníž. přenesená",J1930,0)</f>
        <v>0</v>
      </c>
      <c r="BI1930" s="135">
        <f>IF(N1930="nulová",J1930,0)</f>
        <v>0</v>
      </c>
      <c r="BJ1930" s="13" t="s">
        <v>82</v>
      </c>
      <c r="BK1930" s="135">
        <f>ROUND(I1930*H1930,2)</f>
        <v>30300</v>
      </c>
      <c r="BL1930" s="13" t="s">
        <v>280</v>
      </c>
      <c r="BM1930" s="134" t="s">
        <v>3654</v>
      </c>
    </row>
    <row r="1931" spans="2:65" s="1" customFormat="1" ht="19.2">
      <c r="B1931" s="25"/>
      <c r="D1931" s="136" t="s">
        <v>134</v>
      </c>
      <c r="F1931" s="137" t="s">
        <v>3653</v>
      </c>
      <c r="L1931" s="25"/>
      <c r="M1931" s="138"/>
      <c r="T1931" s="49"/>
      <c r="AT1931" s="13" t="s">
        <v>134</v>
      </c>
      <c r="AU1931" s="13" t="s">
        <v>84</v>
      </c>
    </row>
    <row r="1932" spans="2:65" s="1" customFormat="1" ht="24.15" customHeight="1">
      <c r="B1932" s="25"/>
      <c r="C1932" s="140" t="s">
        <v>3655</v>
      </c>
      <c r="D1932" s="140" t="s">
        <v>3608</v>
      </c>
      <c r="E1932" s="141" t="s">
        <v>3656</v>
      </c>
      <c r="F1932" s="142" t="s">
        <v>3657</v>
      </c>
      <c r="G1932" s="143" t="s">
        <v>146</v>
      </c>
      <c r="H1932" s="144">
        <v>10</v>
      </c>
      <c r="I1932" s="145">
        <v>3030</v>
      </c>
      <c r="J1932" s="145">
        <f>ROUND(I1932*H1932,2)</f>
        <v>30300</v>
      </c>
      <c r="K1932" s="142" t="s">
        <v>132</v>
      </c>
      <c r="L1932" s="146"/>
      <c r="M1932" s="147" t="s">
        <v>1</v>
      </c>
      <c r="N1932" s="148" t="s">
        <v>39</v>
      </c>
      <c r="O1932" s="132">
        <v>0</v>
      </c>
      <c r="P1932" s="132">
        <f>O1932*H1932</f>
        <v>0</v>
      </c>
      <c r="Q1932" s="132">
        <v>0.32700000000000001</v>
      </c>
      <c r="R1932" s="132">
        <f>Q1932*H1932</f>
        <v>3.27</v>
      </c>
      <c r="S1932" s="132">
        <v>0</v>
      </c>
      <c r="T1932" s="133">
        <f>S1932*H1932</f>
        <v>0</v>
      </c>
      <c r="AR1932" s="134" t="s">
        <v>720</v>
      </c>
      <c r="AT1932" s="134" t="s">
        <v>3608</v>
      </c>
      <c r="AU1932" s="134" t="s">
        <v>84</v>
      </c>
      <c r="AY1932" s="13" t="s">
        <v>125</v>
      </c>
      <c r="BE1932" s="135">
        <f>IF(N1932="základní",J1932,0)</f>
        <v>30300</v>
      </c>
      <c r="BF1932" s="135">
        <f>IF(N1932="snížená",J1932,0)</f>
        <v>0</v>
      </c>
      <c r="BG1932" s="135">
        <f>IF(N1932="zákl. přenesená",J1932,0)</f>
        <v>0</v>
      </c>
      <c r="BH1932" s="135">
        <f>IF(N1932="sníž. přenesená",J1932,0)</f>
        <v>0</v>
      </c>
      <c r="BI1932" s="135">
        <f>IF(N1932="nulová",J1932,0)</f>
        <v>0</v>
      </c>
      <c r="BJ1932" s="13" t="s">
        <v>82</v>
      </c>
      <c r="BK1932" s="135">
        <f>ROUND(I1932*H1932,2)</f>
        <v>30300</v>
      </c>
      <c r="BL1932" s="13" t="s">
        <v>280</v>
      </c>
      <c r="BM1932" s="134" t="s">
        <v>3658</v>
      </c>
    </row>
    <row r="1933" spans="2:65" s="1" customFormat="1" ht="19.2">
      <c r="B1933" s="25"/>
      <c r="D1933" s="136" t="s">
        <v>134</v>
      </c>
      <c r="F1933" s="137" t="s">
        <v>3657</v>
      </c>
      <c r="L1933" s="25"/>
      <c r="M1933" s="138"/>
      <c r="T1933" s="49"/>
      <c r="AT1933" s="13" t="s">
        <v>134</v>
      </c>
      <c r="AU1933" s="13" t="s">
        <v>84</v>
      </c>
    </row>
    <row r="1934" spans="2:65" s="1" customFormat="1" ht="24.15" customHeight="1">
      <c r="B1934" s="25"/>
      <c r="C1934" s="140" t="s">
        <v>2320</v>
      </c>
      <c r="D1934" s="140" t="s">
        <v>3608</v>
      </c>
      <c r="E1934" s="141" t="s">
        <v>3659</v>
      </c>
      <c r="F1934" s="142" t="s">
        <v>3660</v>
      </c>
      <c r="G1934" s="143" t="s">
        <v>146</v>
      </c>
      <c r="H1934" s="144">
        <v>10</v>
      </c>
      <c r="I1934" s="145">
        <v>5060</v>
      </c>
      <c r="J1934" s="145">
        <f>ROUND(I1934*H1934,2)</f>
        <v>50600</v>
      </c>
      <c r="K1934" s="142" t="s">
        <v>132</v>
      </c>
      <c r="L1934" s="146"/>
      <c r="M1934" s="147" t="s">
        <v>1</v>
      </c>
      <c r="N1934" s="148" t="s">
        <v>39</v>
      </c>
      <c r="O1934" s="132">
        <v>0</v>
      </c>
      <c r="P1934" s="132">
        <f>O1934*H1934</f>
        <v>0</v>
      </c>
      <c r="Q1934" s="132">
        <v>0.32690000000000002</v>
      </c>
      <c r="R1934" s="132">
        <f>Q1934*H1934</f>
        <v>3.2690000000000001</v>
      </c>
      <c r="S1934" s="132">
        <v>0</v>
      </c>
      <c r="T1934" s="133">
        <f>S1934*H1934</f>
        <v>0</v>
      </c>
      <c r="AR1934" s="134" t="s">
        <v>720</v>
      </c>
      <c r="AT1934" s="134" t="s">
        <v>3608</v>
      </c>
      <c r="AU1934" s="134" t="s">
        <v>84</v>
      </c>
      <c r="AY1934" s="13" t="s">
        <v>125</v>
      </c>
      <c r="BE1934" s="135">
        <f>IF(N1934="základní",J1934,0)</f>
        <v>50600</v>
      </c>
      <c r="BF1934" s="135">
        <f>IF(N1934="snížená",J1934,0)</f>
        <v>0</v>
      </c>
      <c r="BG1934" s="135">
        <f>IF(N1934="zákl. přenesená",J1934,0)</f>
        <v>0</v>
      </c>
      <c r="BH1934" s="135">
        <f>IF(N1934="sníž. přenesená",J1934,0)</f>
        <v>0</v>
      </c>
      <c r="BI1934" s="135">
        <f>IF(N1934="nulová",J1934,0)</f>
        <v>0</v>
      </c>
      <c r="BJ1934" s="13" t="s">
        <v>82</v>
      </c>
      <c r="BK1934" s="135">
        <f>ROUND(I1934*H1934,2)</f>
        <v>50600</v>
      </c>
      <c r="BL1934" s="13" t="s">
        <v>280</v>
      </c>
      <c r="BM1934" s="134" t="s">
        <v>3661</v>
      </c>
    </row>
    <row r="1935" spans="2:65" s="1" customFormat="1" ht="19.2">
      <c r="B1935" s="25"/>
      <c r="D1935" s="136" t="s">
        <v>134</v>
      </c>
      <c r="F1935" s="137" t="s">
        <v>3660</v>
      </c>
      <c r="L1935" s="25"/>
      <c r="M1935" s="138"/>
      <c r="T1935" s="49"/>
      <c r="AT1935" s="13" t="s">
        <v>134</v>
      </c>
      <c r="AU1935" s="13" t="s">
        <v>84</v>
      </c>
    </row>
    <row r="1936" spans="2:65" s="1" customFormat="1" ht="16.5" customHeight="1">
      <c r="B1936" s="25"/>
      <c r="C1936" s="140" t="s">
        <v>3662</v>
      </c>
      <c r="D1936" s="140" t="s">
        <v>3608</v>
      </c>
      <c r="E1936" s="141" t="s">
        <v>3663</v>
      </c>
      <c r="F1936" s="142" t="s">
        <v>3664</v>
      </c>
      <c r="G1936" s="143" t="s">
        <v>431</v>
      </c>
      <c r="H1936" s="144">
        <v>20</v>
      </c>
      <c r="I1936" s="145">
        <v>2370</v>
      </c>
      <c r="J1936" s="145">
        <f>ROUND(I1936*H1936,2)</f>
        <v>47400</v>
      </c>
      <c r="K1936" s="142" t="s">
        <v>132</v>
      </c>
      <c r="L1936" s="146"/>
      <c r="M1936" s="147" t="s">
        <v>1</v>
      </c>
      <c r="N1936" s="148" t="s">
        <v>39</v>
      </c>
      <c r="O1936" s="132">
        <v>0</v>
      </c>
      <c r="P1936" s="132">
        <f>O1936*H1936</f>
        <v>0</v>
      </c>
      <c r="Q1936" s="132">
        <v>0.16</v>
      </c>
      <c r="R1936" s="132">
        <f>Q1936*H1936</f>
        <v>3.2</v>
      </c>
      <c r="S1936" s="132">
        <v>0</v>
      </c>
      <c r="T1936" s="133">
        <f>S1936*H1936</f>
        <v>0</v>
      </c>
      <c r="AR1936" s="134" t="s">
        <v>720</v>
      </c>
      <c r="AT1936" s="134" t="s">
        <v>3608</v>
      </c>
      <c r="AU1936" s="134" t="s">
        <v>84</v>
      </c>
      <c r="AY1936" s="13" t="s">
        <v>125</v>
      </c>
      <c r="BE1936" s="135">
        <f>IF(N1936="základní",J1936,0)</f>
        <v>47400</v>
      </c>
      <c r="BF1936" s="135">
        <f>IF(N1936="snížená",J1936,0)</f>
        <v>0</v>
      </c>
      <c r="BG1936" s="135">
        <f>IF(N1936="zákl. přenesená",J1936,0)</f>
        <v>0</v>
      </c>
      <c r="BH1936" s="135">
        <f>IF(N1936="sníž. přenesená",J1936,0)</f>
        <v>0</v>
      </c>
      <c r="BI1936" s="135">
        <f>IF(N1936="nulová",J1936,0)</f>
        <v>0</v>
      </c>
      <c r="BJ1936" s="13" t="s">
        <v>82</v>
      </c>
      <c r="BK1936" s="135">
        <f>ROUND(I1936*H1936,2)</f>
        <v>47400</v>
      </c>
      <c r="BL1936" s="13" t="s">
        <v>280</v>
      </c>
      <c r="BM1936" s="134" t="s">
        <v>3665</v>
      </c>
    </row>
    <row r="1937" spans="2:65" s="1" customFormat="1">
      <c r="B1937" s="25"/>
      <c r="D1937" s="136" t="s">
        <v>134</v>
      </c>
      <c r="F1937" s="137" t="s">
        <v>3664</v>
      </c>
      <c r="L1937" s="25"/>
      <c r="M1937" s="138"/>
      <c r="T1937" s="49"/>
      <c r="AT1937" s="13" t="s">
        <v>134</v>
      </c>
      <c r="AU1937" s="13" t="s">
        <v>84</v>
      </c>
    </row>
    <row r="1938" spans="2:65" s="1" customFormat="1" ht="16.5" customHeight="1">
      <c r="B1938" s="25"/>
      <c r="C1938" s="140" t="s">
        <v>2325</v>
      </c>
      <c r="D1938" s="140" t="s">
        <v>3608</v>
      </c>
      <c r="E1938" s="141" t="s">
        <v>3666</v>
      </c>
      <c r="F1938" s="142" t="s">
        <v>3667</v>
      </c>
      <c r="G1938" s="143" t="s">
        <v>146</v>
      </c>
      <c r="H1938" s="144">
        <v>10</v>
      </c>
      <c r="I1938" s="145">
        <v>41800</v>
      </c>
      <c r="J1938" s="145">
        <f>ROUND(I1938*H1938,2)</f>
        <v>418000</v>
      </c>
      <c r="K1938" s="142" t="s">
        <v>132</v>
      </c>
      <c r="L1938" s="146"/>
      <c r="M1938" s="147" t="s">
        <v>1</v>
      </c>
      <c r="N1938" s="148" t="s">
        <v>39</v>
      </c>
      <c r="O1938" s="132">
        <v>0</v>
      </c>
      <c r="P1938" s="132">
        <f>O1938*H1938</f>
        <v>0</v>
      </c>
      <c r="Q1938" s="132">
        <v>1.50075</v>
      </c>
      <c r="R1938" s="132">
        <f>Q1938*H1938</f>
        <v>15.0075</v>
      </c>
      <c r="S1938" s="132">
        <v>0</v>
      </c>
      <c r="T1938" s="133">
        <f>S1938*H1938</f>
        <v>0</v>
      </c>
      <c r="AR1938" s="134" t="s">
        <v>720</v>
      </c>
      <c r="AT1938" s="134" t="s">
        <v>3608</v>
      </c>
      <c r="AU1938" s="134" t="s">
        <v>84</v>
      </c>
      <c r="AY1938" s="13" t="s">
        <v>125</v>
      </c>
      <c r="BE1938" s="135">
        <f>IF(N1938="základní",J1938,0)</f>
        <v>418000</v>
      </c>
      <c r="BF1938" s="135">
        <f>IF(N1938="snížená",J1938,0)</f>
        <v>0</v>
      </c>
      <c r="BG1938" s="135">
        <f>IF(N1938="zákl. přenesená",J1938,0)</f>
        <v>0</v>
      </c>
      <c r="BH1938" s="135">
        <f>IF(N1938="sníž. přenesená",J1938,0)</f>
        <v>0</v>
      </c>
      <c r="BI1938" s="135">
        <f>IF(N1938="nulová",J1938,0)</f>
        <v>0</v>
      </c>
      <c r="BJ1938" s="13" t="s">
        <v>82</v>
      </c>
      <c r="BK1938" s="135">
        <f>ROUND(I1938*H1938,2)</f>
        <v>418000</v>
      </c>
      <c r="BL1938" s="13" t="s">
        <v>280</v>
      </c>
      <c r="BM1938" s="134" t="s">
        <v>3668</v>
      </c>
    </row>
    <row r="1939" spans="2:65" s="1" customFormat="1">
      <c r="B1939" s="25"/>
      <c r="D1939" s="136" t="s">
        <v>134</v>
      </c>
      <c r="F1939" s="137" t="s">
        <v>3667</v>
      </c>
      <c r="L1939" s="25"/>
      <c r="M1939" s="138"/>
      <c r="T1939" s="49"/>
      <c r="AT1939" s="13" t="s">
        <v>134</v>
      </c>
      <c r="AU1939" s="13" t="s">
        <v>84</v>
      </c>
    </row>
    <row r="1940" spans="2:65" s="1" customFormat="1" ht="16.5" customHeight="1">
      <c r="B1940" s="25"/>
      <c r="C1940" s="140" t="s">
        <v>3669</v>
      </c>
      <c r="D1940" s="140" t="s">
        <v>3608</v>
      </c>
      <c r="E1940" s="141" t="s">
        <v>3670</v>
      </c>
      <c r="F1940" s="142" t="s">
        <v>3671</v>
      </c>
      <c r="G1940" s="143" t="s">
        <v>146</v>
      </c>
      <c r="H1940" s="144">
        <v>10</v>
      </c>
      <c r="I1940" s="145">
        <v>34400</v>
      </c>
      <c r="J1940" s="145">
        <f>ROUND(I1940*H1940,2)</f>
        <v>344000</v>
      </c>
      <c r="K1940" s="142" t="s">
        <v>132</v>
      </c>
      <c r="L1940" s="146"/>
      <c r="M1940" s="147" t="s">
        <v>1</v>
      </c>
      <c r="N1940" s="148" t="s">
        <v>39</v>
      </c>
      <c r="O1940" s="132">
        <v>0</v>
      </c>
      <c r="P1940" s="132">
        <f>O1940*H1940</f>
        <v>0</v>
      </c>
      <c r="Q1940" s="132">
        <v>1.23475</v>
      </c>
      <c r="R1940" s="132">
        <f>Q1940*H1940</f>
        <v>12.3475</v>
      </c>
      <c r="S1940" s="132">
        <v>0</v>
      </c>
      <c r="T1940" s="133">
        <f>S1940*H1940</f>
        <v>0</v>
      </c>
      <c r="AR1940" s="134" t="s">
        <v>720</v>
      </c>
      <c r="AT1940" s="134" t="s">
        <v>3608</v>
      </c>
      <c r="AU1940" s="134" t="s">
        <v>84</v>
      </c>
      <c r="AY1940" s="13" t="s">
        <v>125</v>
      </c>
      <c r="BE1940" s="135">
        <f>IF(N1940="základní",J1940,0)</f>
        <v>344000</v>
      </c>
      <c r="BF1940" s="135">
        <f>IF(N1940="snížená",J1940,0)</f>
        <v>0</v>
      </c>
      <c r="BG1940" s="135">
        <f>IF(N1940="zákl. přenesená",J1940,0)</f>
        <v>0</v>
      </c>
      <c r="BH1940" s="135">
        <f>IF(N1940="sníž. přenesená",J1940,0)</f>
        <v>0</v>
      </c>
      <c r="BI1940" s="135">
        <f>IF(N1940="nulová",J1940,0)</f>
        <v>0</v>
      </c>
      <c r="BJ1940" s="13" t="s">
        <v>82</v>
      </c>
      <c r="BK1940" s="135">
        <f>ROUND(I1940*H1940,2)</f>
        <v>344000</v>
      </c>
      <c r="BL1940" s="13" t="s">
        <v>280</v>
      </c>
      <c r="BM1940" s="134" t="s">
        <v>3672</v>
      </c>
    </row>
    <row r="1941" spans="2:65" s="1" customFormat="1">
      <c r="B1941" s="25"/>
      <c r="D1941" s="136" t="s">
        <v>134</v>
      </c>
      <c r="F1941" s="137" t="s">
        <v>3671</v>
      </c>
      <c r="L1941" s="25"/>
      <c r="M1941" s="138"/>
      <c r="T1941" s="49"/>
      <c r="AT1941" s="13" t="s">
        <v>134</v>
      </c>
      <c r="AU1941" s="13" t="s">
        <v>84</v>
      </c>
    </row>
    <row r="1942" spans="2:65" s="1" customFormat="1" ht="16.5" customHeight="1">
      <c r="B1942" s="25"/>
      <c r="C1942" s="140" t="s">
        <v>2329</v>
      </c>
      <c r="D1942" s="140" t="s">
        <v>3608</v>
      </c>
      <c r="E1942" s="141" t="s">
        <v>3673</v>
      </c>
      <c r="F1942" s="142" t="s">
        <v>3674</v>
      </c>
      <c r="G1942" s="143" t="s">
        <v>146</v>
      </c>
      <c r="H1942" s="144">
        <v>2</v>
      </c>
      <c r="I1942" s="145">
        <v>124600</v>
      </c>
      <c r="J1942" s="145">
        <f>ROUND(I1942*H1942,2)</f>
        <v>249200</v>
      </c>
      <c r="K1942" s="142" t="s">
        <v>132</v>
      </c>
      <c r="L1942" s="146"/>
      <c r="M1942" s="147" t="s">
        <v>1</v>
      </c>
      <c r="N1942" s="148" t="s">
        <v>39</v>
      </c>
      <c r="O1942" s="132">
        <v>0</v>
      </c>
      <c r="P1942" s="132">
        <f>O1942*H1942</f>
        <v>0</v>
      </c>
      <c r="Q1942" s="132">
        <v>4.5022500000000001</v>
      </c>
      <c r="R1942" s="132">
        <f>Q1942*H1942</f>
        <v>9.0045000000000002</v>
      </c>
      <c r="S1942" s="132">
        <v>0</v>
      </c>
      <c r="T1942" s="133">
        <f>S1942*H1942</f>
        <v>0</v>
      </c>
      <c r="AR1942" s="134" t="s">
        <v>720</v>
      </c>
      <c r="AT1942" s="134" t="s">
        <v>3608</v>
      </c>
      <c r="AU1942" s="134" t="s">
        <v>84</v>
      </c>
      <c r="AY1942" s="13" t="s">
        <v>125</v>
      </c>
      <c r="BE1942" s="135">
        <f>IF(N1942="základní",J1942,0)</f>
        <v>249200</v>
      </c>
      <c r="BF1942" s="135">
        <f>IF(N1942="snížená",J1942,0)</f>
        <v>0</v>
      </c>
      <c r="BG1942" s="135">
        <f>IF(N1942="zákl. přenesená",J1942,0)</f>
        <v>0</v>
      </c>
      <c r="BH1942" s="135">
        <f>IF(N1942="sníž. přenesená",J1942,0)</f>
        <v>0</v>
      </c>
      <c r="BI1942" s="135">
        <f>IF(N1942="nulová",J1942,0)</f>
        <v>0</v>
      </c>
      <c r="BJ1942" s="13" t="s">
        <v>82</v>
      </c>
      <c r="BK1942" s="135">
        <f>ROUND(I1942*H1942,2)</f>
        <v>249200</v>
      </c>
      <c r="BL1942" s="13" t="s">
        <v>280</v>
      </c>
      <c r="BM1942" s="134" t="s">
        <v>3675</v>
      </c>
    </row>
    <row r="1943" spans="2:65" s="1" customFormat="1">
      <c r="B1943" s="25"/>
      <c r="D1943" s="136" t="s">
        <v>134</v>
      </c>
      <c r="F1943" s="137" t="s">
        <v>3674</v>
      </c>
      <c r="L1943" s="25"/>
      <c r="M1943" s="138"/>
      <c r="T1943" s="49"/>
      <c r="AT1943" s="13" t="s">
        <v>134</v>
      </c>
      <c r="AU1943" s="13" t="s">
        <v>84</v>
      </c>
    </row>
    <row r="1944" spans="2:65" s="1" customFormat="1" ht="16.5" customHeight="1">
      <c r="B1944" s="25"/>
      <c r="C1944" s="140" t="s">
        <v>3676</v>
      </c>
      <c r="D1944" s="140" t="s">
        <v>3608</v>
      </c>
      <c r="E1944" s="141" t="s">
        <v>3677</v>
      </c>
      <c r="F1944" s="142" t="s">
        <v>3678</v>
      </c>
      <c r="G1944" s="143" t="s">
        <v>146</v>
      </c>
      <c r="H1944" s="144">
        <v>2</v>
      </c>
      <c r="I1944" s="145">
        <v>102900</v>
      </c>
      <c r="J1944" s="145">
        <f>ROUND(I1944*H1944,2)</f>
        <v>205800</v>
      </c>
      <c r="K1944" s="142" t="s">
        <v>132</v>
      </c>
      <c r="L1944" s="146"/>
      <c r="M1944" s="147" t="s">
        <v>1</v>
      </c>
      <c r="N1944" s="148" t="s">
        <v>39</v>
      </c>
      <c r="O1944" s="132">
        <v>0</v>
      </c>
      <c r="P1944" s="132">
        <f>O1944*H1944</f>
        <v>0</v>
      </c>
      <c r="Q1944" s="132">
        <v>3.70425</v>
      </c>
      <c r="R1944" s="132">
        <f>Q1944*H1944</f>
        <v>7.4085000000000001</v>
      </c>
      <c r="S1944" s="132">
        <v>0</v>
      </c>
      <c r="T1944" s="133">
        <f>S1944*H1944</f>
        <v>0</v>
      </c>
      <c r="AR1944" s="134" t="s">
        <v>720</v>
      </c>
      <c r="AT1944" s="134" t="s">
        <v>3608</v>
      </c>
      <c r="AU1944" s="134" t="s">
        <v>84</v>
      </c>
      <c r="AY1944" s="13" t="s">
        <v>125</v>
      </c>
      <c r="BE1944" s="135">
        <f>IF(N1944="základní",J1944,0)</f>
        <v>205800</v>
      </c>
      <c r="BF1944" s="135">
        <f>IF(N1944="snížená",J1944,0)</f>
        <v>0</v>
      </c>
      <c r="BG1944" s="135">
        <f>IF(N1944="zákl. přenesená",J1944,0)</f>
        <v>0</v>
      </c>
      <c r="BH1944" s="135">
        <f>IF(N1944="sníž. přenesená",J1944,0)</f>
        <v>0</v>
      </c>
      <c r="BI1944" s="135">
        <f>IF(N1944="nulová",J1944,0)</f>
        <v>0</v>
      </c>
      <c r="BJ1944" s="13" t="s">
        <v>82</v>
      </c>
      <c r="BK1944" s="135">
        <f>ROUND(I1944*H1944,2)</f>
        <v>205800</v>
      </c>
      <c r="BL1944" s="13" t="s">
        <v>280</v>
      </c>
      <c r="BM1944" s="134" t="s">
        <v>3679</v>
      </c>
    </row>
    <row r="1945" spans="2:65" s="1" customFormat="1">
      <c r="B1945" s="25"/>
      <c r="D1945" s="136" t="s">
        <v>134</v>
      </c>
      <c r="F1945" s="137" t="s">
        <v>3678</v>
      </c>
      <c r="L1945" s="25"/>
      <c r="M1945" s="138"/>
      <c r="T1945" s="49"/>
      <c r="AT1945" s="13" t="s">
        <v>134</v>
      </c>
      <c r="AU1945" s="13" t="s">
        <v>84</v>
      </c>
    </row>
    <row r="1946" spans="2:65" s="1" customFormat="1" ht="16.5" customHeight="1">
      <c r="B1946" s="25"/>
      <c r="C1946" s="140" t="s">
        <v>2334</v>
      </c>
      <c r="D1946" s="140" t="s">
        <v>3608</v>
      </c>
      <c r="E1946" s="141" t="s">
        <v>3680</v>
      </c>
      <c r="F1946" s="142" t="s">
        <v>3681</v>
      </c>
      <c r="G1946" s="143" t="s">
        <v>146</v>
      </c>
      <c r="H1946" s="144">
        <v>2</v>
      </c>
      <c r="I1946" s="145">
        <v>300500</v>
      </c>
      <c r="J1946" s="145">
        <f>ROUND(I1946*H1946,2)</f>
        <v>601000</v>
      </c>
      <c r="K1946" s="142" t="s">
        <v>132</v>
      </c>
      <c r="L1946" s="146"/>
      <c r="M1946" s="147" t="s">
        <v>1</v>
      </c>
      <c r="N1946" s="148" t="s">
        <v>39</v>
      </c>
      <c r="O1946" s="132">
        <v>0</v>
      </c>
      <c r="P1946" s="132">
        <f>O1946*H1946</f>
        <v>0</v>
      </c>
      <c r="Q1946" s="132">
        <v>7.2035999999999998</v>
      </c>
      <c r="R1946" s="132">
        <f>Q1946*H1946</f>
        <v>14.4072</v>
      </c>
      <c r="S1946" s="132">
        <v>0</v>
      </c>
      <c r="T1946" s="133">
        <f>S1946*H1946</f>
        <v>0</v>
      </c>
      <c r="AR1946" s="134" t="s">
        <v>720</v>
      </c>
      <c r="AT1946" s="134" t="s">
        <v>3608</v>
      </c>
      <c r="AU1946" s="134" t="s">
        <v>84</v>
      </c>
      <c r="AY1946" s="13" t="s">
        <v>125</v>
      </c>
      <c r="BE1946" s="135">
        <f>IF(N1946="základní",J1946,0)</f>
        <v>601000</v>
      </c>
      <c r="BF1946" s="135">
        <f>IF(N1946="snížená",J1946,0)</f>
        <v>0</v>
      </c>
      <c r="BG1946" s="135">
        <f>IF(N1946="zákl. přenesená",J1946,0)</f>
        <v>0</v>
      </c>
      <c r="BH1946" s="135">
        <f>IF(N1946="sníž. přenesená",J1946,0)</f>
        <v>0</v>
      </c>
      <c r="BI1946" s="135">
        <f>IF(N1946="nulová",J1946,0)</f>
        <v>0</v>
      </c>
      <c r="BJ1946" s="13" t="s">
        <v>82</v>
      </c>
      <c r="BK1946" s="135">
        <f>ROUND(I1946*H1946,2)</f>
        <v>601000</v>
      </c>
      <c r="BL1946" s="13" t="s">
        <v>280</v>
      </c>
      <c r="BM1946" s="134" t="s">
        <v>3682</v>
      </c>
    </row>
    <row r="1947" spans="2:65" s="1" customFormat="1">
      <c r="B1947" s="25"/>
      <c r="D1947" s="136" t="s">
        <v>134</v>
      </c>
      <c r="F1947" s="137" t="s">
        <v>3681</v>
      </c>
      <c r="L1947" s="25"/>
      <c r="M1947" s="138"/>
      <c r="T1947" s="49"/>
      <c r="AT1947" s="13" t="s">
        <v>134</v>
      </c>
      <c r="AU1947" s="13" t="s">
        <v>84</v>
      </c>
    </row>
    <row r="1948" spans="2:65" s="1" customFormat="1" ht="16.5" customHeight="1">
      <c r="B1948" s="25"/>
      <c r="C1948" s="140" t="s">
        <v>3683</v>
      </c>
      <c r="D1948" s="140" t="s">
        <v>3608</v>
      </c>
      <c r="E1948" s="141" t="s">
        <v>3684</v>
      </c>
      <c r="F1948" s="142" t="s">
        <v>3685</v>
      </c>
      <c r="G1948" s="143" t="s">
        <v>146</v>
      </c>
      <c r="H1948" s="144">
        <v>2</v>
      </c>
      <c r="I1948" s="145">
        <v>247300</v>
      </c>
      <c r="J1948" s="145">
        <f>ROUND(I1948*H1948,2)</f>
        <v>494600</v>
      </c>
      <c r="K1948" s="142" t="s">
        <v>132</v>
      </c>
      <c r="L1948" s="146"/>
      <c r="M1948" s="147" t="s">
        <v>1</v>
      </c>
      <c r="N1948" s="148" t="s">
        <v>39</v>
      </c>
      <c r="O1948" s="132">
        <v>0</v>
      </c>
      <c r="P1948" s="132">
        <f>O1948*H1948</f>
        <v>0</v>
      </c>
      <c r="Q1948" s="132">
        <v>5.9268000000000001</v>
      </c>
      <c r="R1948" s="132">
        <f>Q1948*H1948</f>
        <v>11.8536</v>
      </c>
      <c r="S1948" s="132">
        <v>0</v>
      </c>
      <c r="T1948" s="133">
        <f>S1948*H1948</f>
        <v>0</v>
      </c>
      <c r="AR1948" s="134" t="s">
        <v>720</v>
      </c>
      <c r="AT1948" s="134" t="s">
        <v>3608</v>
      </c>
      <c r="AU1948" s="134" t="s">
        <v>84</v>
      </c>
      <c r="AY1948" s="13" t="s">
        <v>125</v>
      </c>
      <c r="BE1948" s="135">
        <f>IF(N1948="základní",J1948,0)</f>
        <v>494600</v>
      </c>
      <c r="BF1948" s="135">
        <f>IF(N1948="snížená",J1948,0)</f>
        <v>0</v>
      </c>
      <c r="BG1948" s="135">
        <f>IF(N1948="zákl. přenesená",J1948,0)</f>
        <v>0</v>
      </c>
      <c r="BH1948" s="135">
        <f>IF(N1948="sníž. přenesená",J1948,0)</f>
        <v>0</v>
      </c>
      <c r="BI1948" s="135">
        <f>IF(N1948="nulová",J1948,0)</f>
        <v>0</v>
      </c>
      <c r="BJ1948" s="13" t="s">
        <v>82</v>
      </c>
      <c r="BK1948" s="135">
        <f>ROUND(I1948*H1948,2)</f>
        <v>494600</v>
      </c>
      <c r="BL1948" s="13" t="s">
        <v>280</v>
      </c>
      <c r="BM1948" s="134" t="s">
        <v>3686</v>
      </c>
    </row>
    <row r="1949" spans="2:65" s="1" customFormat="1">
      <c r="B1949" s="25"/>
      <c r="D1949" s="136" t="s">
        <v>134</v>
      </c>
      <c r="F1949" s="137" t="s">
        <v>3685</v>
      </c>
      <c r="L1949" s="25"/>
      <c r="M1949" s="138"/>
      <c r="T1949" s="49"/>
      <c r="AT1949" s="13" t="s">
        <v>134</v>
      </c>
      <c r="AU1949" s="13" t="s">
        <v>84</v>
      </c>
    </row>
    <row r="1950" spans="2:65" s="1" customFormat="1" ht="16.5" customHeight="1">
      <c r="B1950" s="25"/>
      <c r="C1950" s="140" t="s">
        <v>2347</v>
      </c>
      <c r="D1950" s="140" t="s">
        <v>3608</v>
      </c>
      <c r="E1950" s="141" t="s">
        <v>3687</v>
      </c>
      <c r="F1950" s="142" t="s">
        <v>3688</v>
      </c>
      <c r="G1950" s="143" t="s">
        <v>146</v>
      </c>
      <c r="H1950" s="144">
        <v>10</v>
      </c>
      <c r="I1950" s="145">
        <v>26500</v>
      </c>
      <c r="J1950" s="145">
        <f>ROUND(I1950*H1950,2)</f>
        <v>265000</v>
      </c>
      <c r="K1950" s="142" t="s">
        <v>132</v>
      </c>
      <c r="L1950" s="146"/>
      <c r="M1950" s="147" t="s">
        <v>1</v>
      </c>
      <c r="N1950" s="148" t="s">
        <v>39</v>
      </c>
      <c r="O1950" s="132">
        <v>0</v>
      </c>
      <c r="P1950" s="132">
        <f>O1950*H1950</f>
        <v>0</v>
      </c>
      <c r="Q1950" s="132">
        <v>0.28093000000000001</v>
      </c>
      <c r="R1950" s="132">
        <f>Q1950*H1950</f>
        <v>2.8093000000000004</v>
      </c>
      <c r="S1950" s="132">
        <v>0</v>
      </c>
      <c r="T1950" s="133">
        <f>S1950*H1950</f>
        <v>0</v>
      </c>
      <c r="AR1950" s="134" t="s">
        <v>720</v>
      </c>
      <c r="AT1950" s="134" t="s">
        <v>3608</v>
      </c>
      <c r="AU1950" s="134" t="s">
        <v>84</v>
      </c>
      <c r="AY1950" s="13" t="s">
        <v>125</v>
      </c>
      <c r="BE1950" s="135">
        <f>IF(N1950="základní",J1950,0)</f>
        <v>265000</v>
      </c>
      <c r="BF1950" s="135">
        <f>IF(N1950="snížená",J1950,0)</f>
        <v>0</v>
      </c>
      <c r="BG1950" s="135">
        <f>IF(N1950="zákl. přenesená",J1950,0)</f>
        <v>0</v>
      </c>
      <c r="BH1950" s="135">
        <f>IF(N1950="sníž. přenesená",J1950,0)</f>
        <v>0</v>
      </c>
      <c r="BI1950" s="135">
        <f>IF(N1950="nulová",J1950,0)</f>
        <v>0</v>
      </c>
      <c r="BJ1950" s="13" t="s">
        <v>82</v>
      </c>
      <c r="BK1950" s="135">
        <f>ROUND(I1950*H1950,2)</f>
        <v>265000</v>
      </c>
      <c r="BL1950" s="13" t="s">
        <v>280</v>
      </c>
      <c r="BM1950" s="134" t="s">
        <v>3689</v>
      </c>
    </row>
    <row r="1951" spans="2:65" s="1" customFormat="1">
      <c r="B1951" s="25"/>
      <c r="D1951" s="136" t="s">
        <v>134</v>
      </c>
      <c r="F1951" s="137" t="s">
        <v>3688</v>
      </c>
      <c r="L1951" s="25"/>
      <c r="M1951" s="138"/>
      <c r="T1951" s="49"/>
      <c r="AT1951" s="13" t="s">
        <v>134</v>
      </c>
      <c r="AU1951" s="13" t="s">
        <v>84</v>
      </c>
    </row>
    <row r="1952" spans="2:65" s="1" customFormat="1" ht="16.5" customHeight="1">
      <c r="B1952" s="25"/>
      <c r="C1952" s="140" t="s">
        <v>3690</v>
      </c>
      <c r="D1952" s="140" t="s">
        <v>3608</v>
      </c>
      <c r="E1952" s="141" t="s">
        <v>3691</v>
      </c>
      <c r="F1952" s="142" t="s">
        <v>3692</v>
      </c>
      <c r="G1952" s="143" t="s">
        <v>146</v>
      </c>
      <c r="H1952" s="144">
        <v>10</v>
      </c>
      <c r="I1952" s="145">
        <v>27600</v>
      </c>
      <c r="J1952" s="145">
        <f>ROUND(I1952*H1952,2)</f>
        <v>276000</v>
      </c>
      <c r="K1952" s="142" t="s">
        <v>132</v>
      </c>
      <c r="L1952" s="146"/>
      <c r="M1952" s="147" t="s">
        <v>1</v>
      </c>
      <c r="N1952" s="148" t="s">
        <v>39</v>
      </c>
      <c r="O1952" s="132">
        <v>0</v>
      </c>
      <c r="P1952" s="132">
        <f>O1952*H1952</f>
        <v>0</v>
      </c>
      <c r="Q1952" s="132">
        <v>0.30498999999999998</v>
      </c>
      <c r="R1952" s="132">
        <f>Q1952*H1952</f>
        <v>3.0499000000000001</v>
      </c>
      <c r="S1952" s="132">
        <v>0</v>
      </c>
      <c r="T1952" s="133">
        <f>S1952*H1952</f>
        <v>0</v>
      </c>
      <c r="AR1952" s="134" t="s">
        <v>720</v>
      </c>
      <c r="AT1952" s="134" t="s">
        <v>3608</v>
      </c>
      <c r="AU1952" s="134" t="s">
        <v>84</v>
      </c>
      <c r="AY1952" s="13" t="s">
        <v>125</v>
      </c>
      <c r="BE1952" s="135">
        <f>IF(N1952="základní",J1952,0)</f>
        <v>276000</v>
      </c>
      <c r="BF1952" s="135">
        <f>IF(N1952="snížená",J1952,0)</f>
        <v>0</v>
      </c>
      <c r="BG1952" s="135">
        <f>IF(N1952="zákl. přenesená",J1952,0)</f>
        <v>0</v>
      </c>
      <c r="BH1952" s="135">
        <f>IF(N1952="sníž. přenesená",J1952,0)</f>
        <v>0</v>
      </c>
      <c r="BI1952" s="135">
        <f>IF(N1952="nulová",J1952,0)</f>
        <v>0</v>
      </c>
      <c r="BJ1952" s="13" t="s">
        <v>82</v>
      </c>
      <c r="BK1952" s="135">
        <f>ROUND(I1952*H1952,2)</f>
        <v>276000</v>
      </c>
      <c r="BL1952" s="13" t="s">
        <v>280</v>
      </c>
      <c r="BM1952" s="134" t="s">
        <v>3693</v>
      </c>
    </row>
    <row r="1953" spans="2:65" s="1" customFormat="1">
      <c r="B1953" s="25"/>
      <c r="D1953" s="136" t="s">
        <v>134</v>
      </c>
      <c r="F1953" s="137" t="s">
        <v>3692</v>
      </c>
      <c r="L1953" s="25"/>
      <c r="M1953" s="138"/>
      <c r="T1953" s="49"/>
      <c r="AT1953" s="13" t="s">
        <v>134</v>
      </c>
      <c r="AU1953" s="13" t="s">
        <v>84</v>
      </c>
    </row>
    <row r="1954" spans="2:65" s="1" customFormat="1" ht="16.5" customHeight="1">
      <c r="B1954" s="25"/>
      <c r="C1954" s="140" t="s">
        <v>2352</v>
      </c>
      <c r="D1954" s="140" t="s">
        <v>3608</v>
      </c>
      <c r="E1954" s="141" t="s">
        <v>3694</v>
      </c>
      <c r="F1954" s="142" t="s">
        <v>3695</v>
      </c>
      <c r="G1954" s="143" t="s">
        <v>146</v>
      </c>
      <c r="H1954" s="144">
        <v>10</v>
      </c>
      <c r="I1954" s="145">
        <v>25400</v>
      </c>
      <c r="J1954" s="145">
        <f>ROUND(I1954*H1954,2)</f>
        <v>254000</v>
      </c>
      <c r="K1954" s="142" t="s">
        <v>132</v>
      </c>
      <c r="L1954" s="146"/>
      <c r="M1954" s="147" t="s">
        <v>1</v>
      </c>
      <c r="N1954" s="148" t="s">
        <v>39</v>
      </c>
      <c r="O1954" s="132">
        <v>0</v>
      </c>
      <c r="P1954" s="132">
        <f>O1954*H1954</f>
        <v>0</v>
      </c>
      <c r="Q1954" s="132">
        <v>0.24418999999999999</v>
      </c>
      <c r="R1954" s="132">
        <f>Q1954*H1954</f>
        <v>2.4419</v>
      </c>
      <c r="S1954" s="132">
        <v>0</v>
      </c>
      <c r="T1954" s="133">
        <f>S1954*H1954</f>
        <v>0</v>
      </c>
      <c r="AR1954" s="134" t="s">
        <v>720</v>
      </c>
      <c r="AT1954" s="134" t="s">
        <v>3608</v>
      </c>
      <c r="AU1954" s="134" t="s">
        <v>84</v>
      </c>
      <c r="AY1954" s="13" t="s">
        <v>125</v>
      </c>
      <c r="BE1954" s="135">
        <f>IF(N1954="základní",J1954,0)</f>
        <v>254000</v>
      </c>
      <c r="BF1954" s="135">
        <f>IF(N1954="snížená",J1954,0)</f>
        <v>0</v>
      </c>
      <c r="BG1954" s="135">
        <f>IF(N1954="zákl. přenesená",J1954,0)</f>
        <v>0</v>
      </c>
      <c r="BH1954" s="135">
        <f>IF(N1954="sníž. přenesená",J1954,0)</f>
        <v>0</v>
      </c>
      <c r="BI1954" s="135">
        <f>IF(N1954="nulová",J1954,0)</f>
        <v>0</v>
      </c>
      <c r="BJ1954" s="13" t="s">
        <v>82</v>
      </c>
      <c r="BK1954" s="135">
        <f>ROUND(I1954*H1954,2)</f>
        <v>254000</v>
      </c>
      <c r="BL1954" s="13" t="s">
        <v>280</v>
      </c>
      <c r="BM1954" s="134" t="s">
        <v>3696</v>
      </c>
    </row>
    <row r="1955" spans="2:65" s="1" customFormat="1">
      <c r="B1955" s="25"/>
      <c r="D1955" s="136" t="s">
        <v>134</v>
      </c>
      <c r="F1955" s="137" t="s">
        <v>3695</v>
      </c>
      <c r="L1955" s="25"/>
      <c r="M1955" s="138"/>
      <c r="T1955" s="49"/>
      <c r="AT1955" s="13" t="s">
        <v>134</v>
      </c>
      <c r="AU1955" s="13" t="s">
        <v>84</v>
      </c>
    </row>
    <row r="1956" spans="2:65" s="1" customFormat="1" ht="16.5" customHeight="1">
      <c r="B1956" s="25"/>
      <c r="C1956" s="140" t="s">
        <v>3697</v>
      </c>
      <c r="D1956" s="140" t="s">
        <v>3608</v>
      </c>
      <c r="E1956" s="141" t="s">
        <v>3698</v>
      </c>
      <c r="F1956" s="142" t="s">
        <v>3699</v>
      </c>
      <c r="G1956" s="143" t="s">
        <v>146</v>
      </c>
      <c r="H1956" s="144">
        <v>2</v>
      </c>
      <c r="I1956" s="145">
        <v>10200</v>
      </c>
      <c r="J1956" s="145">
        <f>ROUND(I1956*H1956,2)</f>
        <v>20400</v>
      </c>
      <c r="K1956" s="142" t="s">
        <v>132</v>
      </c>
      <c r="L1956" s="146"/>
      <c r="M1956" s="147" t="s">
        <v>1</v>
      </c>
      <c r="N1956" s="148" t="s">
        <v>39</v>
      </c>
      <c r="O1956" s="132">
        <v>0</v>
      </c>
      <c r="P1956" s="132">
        <f>O1956*H1956</f>
        <v>0</v>
      </c>
      <c r="Q1956" s="132">
        <v>0.06</v>
      </c>
      <c r="R1956" s="132">
        <f>Q1956*H1956</f>
        <v>0.12</v>
      </c>
      <c r="S1956" s="132">
        <v>0</v>
      </c>
      <c r="T1956" s="133">
        <f>S1956*H1956</f>
        <v>0</v>
      </c>
      <c r="AR1956" s="134" t="s">
        <v>720</v>
      </c>
      <c r="AT1956" s="134" t="s">
        <v>3608</v>
      </c>
      <c r="AU1956" s="134" t="s">
        <v>84</v>
      </c>
      <c r="AY1956" s="13" t="s">
        <v>125</v>
      </c>
      <c r="BE1956" s="135">
        <f>IF(N1956="základní",J1956,0)</f>
        <v>20400</v>
      </c>
      <c r="BF1956" s="135">
        <f>IF(N1956="snížená",J1956,0)</f>
        <v>0</v>
      </c>
      <c r="BG1956" s="135">
        <f>IF(N1956="zákl. přenesená",J1956,0)</f>
        <v>0</v>
      </c>
      <c r="BH1956" s="135">
        <f>IF(N1956="sníž. přenesená",J1956,0)</f>
        <v>0</v>
      </c>
      <c r="BI1956" s="135">
        <f>IF(N1956="nulová",J1956,0)</f>
        <v>0</v>
      </c>
      <c r="BJ1956" s="13" t="s">
        <v>82</v>
      </c>
      <c r="BK1956" s="135">
        <f>ROUND(I1956*H1956,2)</f>
        <v>20400</v>
      </c>
      <c r="BL1956" s="13" t="s">
        <v>280</v>
      </c>
      <c r="BM1956" s="134" t="s">
        <v>3700</v>
      </c>
    </row>
    <row r="1957" spans="2:65" s="1" customFormat="1">
      <c r="B1957" s="25"/>
      <c r="D1957" s="136" t="s">
        <v>134</v>
      </c>
      <c r="F1957" s="137" t="s">
        <v>3699</v>
      </c>
      <c r="L1957" s="25"/>
      <c r="M1957" s="138"/>
      <c r="T1957" s="49"/>
      <c r="AT1957" s="13" t="s">
        <v>134</v>
      </c>
      <c r="AU1957" s="13" t="s">
        <v>84</v>
      </c>
    </row>
    <row r="1958" spans="2:65" s="1" customFormat="1" ht="16.5" customHeight="1">
      <c r="B1958" s="25"/>
      <c r="C1958" s="140" t="s">
        <v>2356</v>
      </c>
      <c r="D1958" s="140" t="s">
        <v>3608</v>
      </c>
      <c r="E1958" s="141" t="s">
        <v>3701</v>
      </c>
      <c r="F1958" s="142" t="s">
        <v>3702</v>
      </c>
      <c r="G1958" s="143" t="s">
        <v>146</v>
      </c>
      <c r="H1958" s="144">
        <v>2</v>
      </c>
      <c r="I1958" s="145">
        <v>10400</v>
      </c>
      <c r="J1958" s="145">
        <f>ROUND(I1958*H1958,2)</f>
        <v>20800</v>
      </c>
      <c r="K1958" s="142" t="s">
        <v>132</v>
      </c>
      <c r="L1958" s="146"/>
      <c r="M1958" s="147" t="s">
        <v>1</v>
      </c>
      <c r="N1958" s="148" t="s">
        <v>39</v>
      </c>
      <c r="O1958" s="132">
        <v>0</v>
      </c>
      <c r="P1958" s="132">
        <f>O1958*H1958</f>
        <v>0</v>
      </c>
      <c r="Q1958" s="132">
        <v>6.4000000000000001E-2</v>
      </c>
      <c r="R1958" s="132">
        <f>Q1958*H1958</f>
        <v>0.128</v>
      </c>
      <c r="S1958" s="132">
        <v>0</v>
      </c>
      <c r="T1958" s="133">
        <f>S1958*H1958</f>
        <v>0</v>
      </c>
      <c r="AR1958" s="134" t="s">
        <v>720</v>
      </c>
      <c r="AT1958" s="134" t="s">
        <v>3608</v>
      </c>
      <c r="AU1958" s="134" t="s">
        <v>84</v>
      </c>
      <c r="AY1958" s="13" t="s">
        <v>125</v>
      </c>
      <c r="BE1958" s="135">
        <f>IF(N1958="základní",J1958,0)</f>
        <v>20800</v>
      </c>
      <c r="BF1958" s="135">
        <f>IF(N1958="snížená",J1958,0)</f>
        <v>0</v>
      </c>
      <c r="BG1958" s="135">
        <f>IF(N1958="zákl. přenesená",J1958,0)</f>
        <v>0</v>
      </c>
      <c r="BH1958" s="135">
        <f>IF(N1958="sníž. přenesená",J1958,0)</f>
        <v>0</v>
      </c>
      <c r="BI1958" s="135">
        <f>IF(N1958="nulová",J1958,0)</f>
        <v>0</v>
      </c>
      <c r="BJ1958" s="13" t="s">
        <v>82</v>
      </c>
      <c r="BK1958" s="135">
        <f>ROUND(I1958*H1958,2)</f>
        <v>20800</v>
      </c>
      <c r="BL1958" s="13" t="s">
        <v>280</v>
      </c>
      <c r="BM1958" s="134" t="s">
        <v>3703</v>
      </c>
    </row>
    <row r="1959" spans="2:65" s="1" customFormat="1">
      <c r="B1959" s="25"/>
      <c r="D1959" s="136" t="s">
        <v>134</v>
      </c>
      <c r="F1959" s="137" t="s">
        <v>3702</v>
      </c>
      <c r="L1959" s="25"/>
      <c r="M1959" s="138"/>
      <c r="T1959" s="49"/>
      <c r="AT1959" s="13" t="s">
        <v>134</v>
      </c>
      <c r="AU1959" s="13" t="s">
        <v>84</v>
      </c>
    </row>
    <row r="1960" spans="2:65" s="1" customFormat="1" ht="16.5" customHeight="1">
      <c r="B1960" s="25"/>
      <c r="C1960" s="140" t="s">
        <v>3704</v>
      </c>
      <c r="D1960" s="140" t="s">
        <v>3608</v>
      </c>
      <c r="E1960" s="141" t="s">
        <v>3705</v>
      </c>
      <c r="F1960" s="142" t="s">
        <v>3706</v>
      </c>
      <c r="G1960" s="143" t="s">
        <v>146</v>
      </c>
      <c r="H1960" s="144">
        <v>2</v>
      </c>
      <c r="I1960" s="145">
        <v>9600</v>
      </c>
      <c r="J1960" s="145">
        <f>ROUND(I1960*H1960,2)</f>
        <v>19200</v>
      </c>
      <c r="K1960" s="142" t="s">
        <v>132</v>
      </c>
      <c r="L1960" s="146"/>
      <c r="M1960" s="147" t="s">
        <v>1</v>
      </c>
      <c r="N1960" s="148" t="s">
        <v>39</v>
      </c>
      <c r="O1960" s="132">
        <v>0</v>
      </c>
      <c r="P1960" s="132">
        <f>O1960*H1960</f>
        <v>0</v>
      </c>
      <c r="Q1960" s="132">
        <v>4.4999999999999998E-2</v>
      </c>
      <c r="R1960" s="132">
        <f>Q1960*H1960</f>
        <v>0.09</v>
      </c>
      <c r="S1960" s="132">
        <v>0</v>
      </c>
      <c r="T1960" s="133">
        <f>S1960*H1960</f>
        <v>0</v>
      </c>
      <c r="AR1960" s="134" t="s">
        <v>720</v>
      </c>
      <c r="AT1960" s="134" t="s">
        <v>3608</v>
      </c>
      <c r="AU1960" s="134" t="s">
        <v>84</v>
      </c>
      <c r="AY1960" s="13" t="s">
        <v>125</v>
      </c>
      <c r="BE1960" s="135">
        <f>IF(N1960="základní",J1960,0)</f>
        <v>19200</v>
      </c>
      <c r="BF1960" s="135">
        <f>IF(N1960="snížená",J1960,0)</f>
        <v>0</v>
      </c>
      <c r="BG1960" s="135">
        <f>IF(N1960="zákl. přenesená",J1960,0)</f>
        <v>0</v>
      </c>
      <c r="BH1960" s="135">
        <f>IF(N1960="sníž. přenesená",J1960,0)</f>
        <v>0</v>
      </c>
      <c r="BI1960" s="135">
        <f>IF(N1960="nulová",J1960,0)</f>
        <v>0</v>
      </c>
      <c r="BJ1960" s="13" t="s">
        <v>82</v>
      </c>
      <c r="BK1960" s="135">
        <f>ROUND(I1960*H1960,2)</f>
        <v>19200</v>
      </c>
      <c r="BL1960" s="13" t="s">
        <v>280</v>
      </c>
      <c r="BM1960" s="134" t="s">
        <v>3707</v>
      </c>
    </row>
    <row r="1961" spans="2:65" s="1" customFormat="1">
      <c r="B1961" s="25"/>
      <c r="D1961" s="136" t="s">
        <v>134</v>
      </c>
      <c r="F1961" s="137" t="s">
        <v>3706</v>
      </c>
      <c r="L1961" s="25"/>
      <c r="M1961" s="138"/>
      <c r="T1961" s="49"/>
      <c r="AT1961" s="13" t="s">
        <v>134</v>
      </c>
      <c r="AU1961" s="13" t="s">
        <v>84</v>
      </c>
    </row>
    <row r="1962" spans="2:65" s="1" customFormat="1" ht="16.5" customHeight="1">
      <c r="B1962" s="25"/>
      <c r="C1962" s="140" t="s">
        <v>2361</v>
      </c>
      <c r="D1962" s="140" t="s">
        <v>3608</v>
      </c>
      <c r="E1962" s="141" t="s">
        <v>3708</v>
      </c>
      <c r="F1962" s="142" t="s">
        <v>3709</v>
      </c>
      <c r="G1962" s="143" t="s">
        <v>146</v>
      </c>
      <c r="H1962" s="144">
        <v>2</v>
      </c>
      <c r="I1962" s="145">
        <v>9800</v>
      </c>
      <c r="J1962" s="145">
        <f>ROUND(I1962*H1962,2)</f>
        <v>19600</v>
      </c>
      <c r="K1962" s="142" t="s">
        <v>132</v>
      </c>
      <c r="L1962" s="146"/>
      <c r="M1962" s="147" t="s">
        <v>1</v>
      </c>
      <c r="N1962" s="148" t="s">
        <v>39</v>
      </c>
      <c r="O1962" s="132">
        <v>0</v>
      </c>
      <c r="P1962" s="132">
        <f>O1962*H1962</f>
        <v>0</v>
      </c>
      <c r="Q1962" s="132">
        <v>4.8000000000000001E-2</v>
      </c>
      <c r="R1962" s="132">
        <f>Q1962*H1962</f>
        <v>9.6000000000000002E-2</v>
      </c>
      <c r="S1962" s="132">
        <v>0</v>
      </c>
      <c r="T1962" s="133">
        <f>S1962*H1962</f>
        <v>0</v>
      </c>
      <c r="AR1962" s="134" t="s">
        <v>720</v>
      </c>
      <c r="AT1962" s="134" t="s">
        <v>3608</v>
      </c>
      <c r="AU1962" s="134" t="s">
        <v>84</v>
      </c>
      <c r="AY1962" s="13" t="s">
        <v>125</v>
      </c>
      <c r="BE1962" s="135">
        <f>IF(N1962="základní",J1962,0)</f>
        <v>19600</v>
      </c>
      <c r="BF1962" s="135">
        <f>IF(N1962="snížená",J1962,0)</f>
        <v>0</v>
      </c>
      <c r="BG1962" s="135">
        <f>IF(N1962="zákl. přenesená",J1962,0)</f>
        <v>0</v>
      </c>
      <c r="BH1962" s="135">
        <f>IF(N1962="sníž. přenesená",J1962,0)</f>
        <v>0</v>
      </c>
      <c r="BI1962" s="135">
        <f>IF(N1962="nulová",J1962,0)</f>
        <v>0</v>
      </c>
      <c r="BJ1962" s="13" t="s">
        <v>82</v>
      </c>
      <c r="BK1962" s="135">
        <f>ROUND(I1962*H1962,2)</f>
        <v>19600</v>
      </c>
      <c r="BL1962" s="13" t="s">
        <v>280</v>
      </c>
      <c r="BM1962" s="134" t="s">
        <v>3710</v>
      </c>
    </row>
    <row r="1963" spans="2:65" s="1" customFormat="1">
      <c r="B1963" s="25"/>
      <c r="D1963" s="136" t="s">
        <v>134</v>
      </c>
      <c r="F1963" s="137" t="s">
        <v>3709</v>
      </c>
      <c r="L1963" s="25"/>
      <c r="M1963" s="138"/>
      <c r="T1963" s="49"/>
      <c r="AT1963" s="13" t="s">
        <v>134</v>
      </c>
      <c r="AU1963" s="13" t="s">
        <v>84</v>
      </c>
    </row>
    <row r="1964" spans="2:65" s="1" customFormat="1" ht="16.5" customHeight="1">
      <c r="B1964" s="25"/>
      <c r="C1964" s="140" t="s">
        <v>3711</v>
      </c>
      <c r="D1964" s="140" t="s">
        <v>3608</v>
      </c>
      <c r="E1964" s="141" t="s">
        <v>3712</v>
      </c>
      <c r="F1964" s="142" t="s">
        <v>3713</v>
      </c>
      <c r="G1964" s="143" t="s">
        <v>146</v>
      </c>
      <c r="H1964" s="144">
        <v>2</v>
      </c>
      <c r="I1964" s="145">
        <v>9400</v>
      </c>
      <c r="J1964" s="145">
        <f>ROUND(I1964*H1964,2)</f>
        <v>18800</v>
      </c>
      <c r="K1964" s="142" t="s">
        <v>132</v>
      </c>
      <c r="L1964" s="146"/>
      <c r="M1964" s="147" t="s">
        <v>1</v>
      </c>
      <c r="N1964" s="148" t="s">
        <v>39</v>
      </c>
      <c r="O1964" s="132">
        <v>0</v>
      </c>
      <c r="P1964" s="132">
        <f>O1964*H1964</f>
        <v>0</v>
      </c>
      <c r="Q1964" s="132">
        <v>3.5000000000000003E-2</v>
      </c>
      <c r="R1964" s="132">
        <f>Q1964*H1964</f>
        <v>7.0000000000000007E-2</v>
      </c>
      <c r="S1964" s="132">
        <v>0</v>
      </c>
      <c r="T1964" s="133">
        <f>S1964*H1964</f>
        <v>0</v>
      </c>
      <c r="AR1964" s="134" t="s">
        <v>720</v>
      </c>
      <c r="AT1964" s="134" t="s">
        <v>3608</v>
      </c>
      <c r="AU1964" s="134" t="s">
        <v>84</v>
      </c>
      <c r="AY1964" s="13" t="s">
        <v>125</v>
      </c>
      <c r="BE1964" s="135">
        <f>IF(N1964="základní",J1964,0)</f>
        <v>18800</v>
      </c>
      <c r="BF1964" s="135">
        <f>IF(N1964="snížená",J1964,0)</f>
        <v>0</v>
      </c>
      <c r="BG1964" s="135">
        <f>IF(N1964="zákl. přenesená",J1964,0)</f>
        <v>0</v>
      </c>
      <c r="BH1964" s="135">
        <f>IF(N1964="sníž. přenesená",J1964,0)</f>
        <v>0</v>
      </c>
      <c r="BI1964" s="135">
        <f>IF(N1964="nulová",J1964,0)</f>
        <v>0</v>
      </c>
      <c r="BJ1964" s="13" t="s">
        <v>82</v>
      </c>
      <c r="BK1964" s="135">
        <f>ROUND(I1964*H1964,2)</f>
        <v>18800</v>
      </c>
      <c r="BL1964" s="13" t="s">
        <v>280</v>
      </c>
      <c r="BM1964" s="134" t="s">
        <v>3714</v>
      </c>
    </row>
    <row r="1965" spans="2:65" s="1" customFormat="1">
      <c r="B1965" s="25"/>
      <c r="D1965" s="136" t="s">
        <v>134</v>
      </c>
      <c r="F1965" s="137" t="s">
        <v>3713</v>
      </c>
      <c r="L1965" s="25"/>
      <c r="M1965" s="138"/>
      <c r="T1965" s="49"/>
      <c r="AT1965" s="13" t="s">
        <v>134</v>
      </c>
      <c r="AU1965" s="13" t="s">
        <v>84</v>
      </c>
    </row>
    <row r="1966" spans="2:65" s="1" customFormat="1" ht="16.5" customHeight="1">
      <c r="B1966" s="25"/>
      <c r="C1966" s="140" t="s">
        <v>2374</v>
      </c>
      <c r="D1966" s="140" t="s">
        <v>3608</v>
      </c>
      <c r="E1966" s="141" t="s">
        <v>3715</v>
      </c>
      <c r="F1966" s="142" t="s">
        <v>3716</v>
      </c>
      <c r="G1966" s="143" t="s">
        <v>146</v>
      </c>
      <c r="H1966" s="144">
        <v>20</v>
      </c>
      <c r="I1966" s="145">
        <v>1060</v>
      </c>
      <c r="J1966" s="145">
        <f>ROUND(I1966*H1966,2)</f>
        <v>21200</v>
      </c>
      <c r="K1966" s="142" t="s">
        <v>132</v>
      </c>
      <c r="L1966" s="146"/>
      <c r="M1966" s="147" t="s">
        <v>1</v>
      </c>
      <c r="N1966" s="148" t="s">
        <v>39</v>
      </c>
      <c r="O1966" s="132">
        <v>0</v>
      </c>
      <c r="P1966" s="132">
        <f>O1966*H1966</f>
        <v>0</v>
      </c>
      <c r="Q1966" s="132">
        <v>1.796E-2</v>
      </c>
      <c r="R1966" s="132">
        <f>Q1966*H1966</f>
        <v>0.35920000000000002</v>
      </c>
      <c r="S1966" s="132">
        <v>0</v>
      </c>
      <c r="T1966" s="133">
        <f>S1966*H1966</f>
        <v>0</v>
      </c>
      <c r="AR1966" s="134" t="s">
        <v>720</v>
      </c>
      <c r="AT1966" s="134" t="s">
        <v>3608</v>
      </c>
      <c r="AU1966" s="134" t="s">
        <v>84</v>
      </c>
      <c r="AY1966" s="13" t="s">
        <v>125</v>
      </c>
      <c r="BE1966" s="135">
        <f>IF(N1966="základní",J1966,0)</f>
        <v>21200</v>
      </c>
      <c r="BF1966" s="135">
        <f>IF(N1966="snížená",J1966,0)</f>
        <v>0</v>
      </c>
      <c r="BG1966" s="135">
        <f>IF(N1966="zákl. přenesená",J1966,0)</f>
        <v>0</v>
      </c>
      <c r="BH1966" s="135">
        <f>IF(N1966="sníž. přenesená",J1966,0)</f>
        <v>0</v>
      </c>
      <c r="BI1966" s="135">
        <f>IF(N1966="nulová",J1966,0)</f>
        <v>0</v>
      </c>
      <c r="BJ1966" s="13" t="s">
        <v>82</v>
      </c>
      <c r="BK1966" s="135">
        <f>ROUND(I1966*H1966,2)</f>
        <v>21200</v>
      </c>
      <c r="BL1966" s="13" t="s">
        <v>280</v>
      </c>
      <c r="BM1966" s="134" t="s">
        <v>3717</v>
      </c>
    </row>
    <row r="1967" spans="2:65" s="1" customFormat="1">
      <c r="B1967" s="25"/>
      <c r="D1967" s="136" t="s">
        <v>134</v>
      </c>
      <c r="F1967" s="137" t="s">
        <v>3716</v>
      </c>
      <c r="L1967" s="25"/>
      <c r="M1967" s="138"/>
      <c r="T1967" s="49"/>
      <c r="AT1967" s="13" t="s">
        <v>134</v>
      </c>
      <c r="AU1967" s="13" t="s">
        <v>84</v>
      </c>
    </row>
    <row r="1968" spans="2:65" s="1" customFormat="1" ht="16.5" customHeight="1">
      <c r="B1968" s="25"/>
      <c r="C1968" s="140" t="s">
        <v>3718</v>
      </c>
      <c r="D1968" s="140" t="s">
        <v>3608</v>
      </c>
      <c r="E1968" s="141" t="s">
        <v>3719</v>
      </c>
      <c r="F1968" s="142" t="s">
        <v>3720</v>
      </c>
      <c r="G1968" s="143" t="s">
        <v>146</v>
      </c>
      <c r="H1968" s="144">
        <v>20</v>
      </c>
      <c r="I1968" s="145">
        <v>1220</v>
      </c>
      <c r="J1968" s="145">
        <f>ROUND(I1968*H1968,2)</f>
        <v>24400</v>
      </c>
      <c r="K1968" s="142" t="s">
        <v>132</v>
      </c>
      <c r="L1968" s="146"/>
      <c r="M1968" s="147" t="s">
        <v>1</v>
      </c>
      <c r="N1968" s="148" t="s">
        <v>39</v>
      </c>
      <c r="O1968" s="132">
        <v>0</v>
      </c>
      <c r="P1968" s="132">
        <f>O1968*H1968</f>
        <v>0</v>
      </c>
      <c r="Q1968" s="132">
        <v>2.128E-2</v>
      </c>
      <c r="R1968" s="132">
        <f>Q1968*H1968</f>
        <v>0.42559999999999998</v>
      </c>
      <c r="S1968" s="132">
        <v>0</v>
      </c>
      <c r="T1968" s="133">
        <f>S1968*H1968</f>
        <v>0</v>
      </c>
      <c r="AR1968" s="134" t="s">
        <v>720</v>
      </c>
      <c r="AT1968" s="134" t="s">
        <v>3608</v>
      </c>
      <c r="AU1968" s="134" t="s">
        <v>84</v>
      </c>
      <c r="AY1968" s="13" t="s">
        <v>125</v>
      </c>
      <c r="BE1968" s="135">
        <f>IF(N1968="základní",J1968,0)</f>
        <v>24400</v>
      </c>
      <c r="BF1968" s="135">
        <f>IF(N1968="snížená",J1968,0)</f>
        <v>0</v>
      </c>
      <c r="BG1968" s="135">
        <f>IF(N1968="zákl. přenesená",J1968,0)</f>
        <v>0</v>
      </c>
      <c r="BH1968" s="135">
        <f>IF(N1968="sníž. přenesená",J1968,0)</f>
        <v>0</v>
      </c>
      <c r="BI1968" s="135">
        <f>IF(N1968="nulová",J1968,0)</f>
        <v>0</v>
      </c>
      <c r="BJ1968" s="13" t="s">
        <v>82</v>
      </c>
      <c r="BK1968" s="135">
        <f>ROUND(I1968*H1968,2)</f>
        <v>24400</v>
      </c>
      <c r="BL1968" s="13" t="s">
        <v>280</v>
      </c>
      <c r="BM1968" s="134" t="s">
        <v>3721</v>
      </c>
    </row>
    <row r="1969" spans="2:65" s="1" customFormat="1">
      <c r="B1969" s="25"/>
      <c r="D1969" s="136" t="s">
        <v>134</v>
      </c>
      <c r="F1969" s="137" t="s">
        <v>3720</v>
      </c>
      <c r="L1969" s="25"/>
      <c r="M1969" s="138"/>
      <c r="T1969" s="49"/>
      <c r="AT1969" s="13" t="s">
        <v>134</v>
      </c>
      <c r="AU1969" s="13" t="s">
        <v>84</v>
      </c>
    </row>
    <row r="1970" spans="2:65" s="1" customFormat="1" ht="16.5" customHeight="1">
      <c r="B1970" s="25"/>
      <c r="C1970" s="140" t="s">
        <v>2379</v>
      </c>
      <c r="D1970" s="140" t="s">
        <v>3608</v>
      </c>
      <c r="E1970" s="141" t="s">
        <v>3722</v>
      </c>
      <c r="F1970" s="142" t="s">
        <v>3723</v>
      </c>
      <c r="G1970" s="143" t="s">
        <v>146</v>
      </c>
      <c r="H1970" s="144">
        <v>200</v>
      </c>
      <c r="I1970" s="145">
        <v>217</v>
      </c>
      <c r="J1970" s="145">
        <f>ROUND(I1970*H1970,2)</f>
        <v>43400</v>
      </c>
      <c r="K1970" s="142" t="s">
        <v>132</v>
      </c>
      <c r="L1970" s="146"/>
      <c r="M1970" s="147" t="s">
        <v>1</v>
      </c>
      <c r="N1970" s="148" t="s">
        <v>39</v>
      </c>
      <c r="O1970" s="132">
        <v>0</v>
      </c>
      <c r="P1970" s="132">
        <f>O1970*H1970</f>
        <v>0</v>
      </c>
      <c r="Q1970" s="132">
        <v>1.0499999999999999E-3</v>
      </c>
      <c r="R1970" s="132">
        <f>Q1970*H1970</f>
        <v>0.21</v>
      </c>
      <c r="S1970" s="132">
        <v>0</v>
      </c>
      <c r="T1970" s="133">
        <f>S1970*H1970</f>
        <v>0</v>
      </c>
      <c r="AR1970" s="134" t="s">
        <v>720</v>
      </c>
      <c r="AT1970" s="134" t="s">
        <v>3608</v>
      </c>
      <c r="AU1970" s="134" t="s">
        <v>84</v>
      </c>
      <c r="AY1970" s="13" t="s">
        <v>125</v>
      </c>
      <c r="BE1970" s="135">
        <f>IF(N1970="základní",J1970,0)</f>
        <v>43400</v>
      </c>
      <c r="BF1970" s="135">
        <f>IF(N1970="snížená",J1970,0)</f>
        <v>0</v>
      </c>
      <c r="BG1970" s="135">
        <f>IF(N1970="zákl. přenesená",J1970,0)</f>
        <v>0</v>
      </c>
      <c r="BH1970" s="135">
        <f>IF(N1970="sníž. přenesená",J1970,0)</f>
        <v>0</v>
      </c>
      <c r="BI1970" s="135">
        <f>IF(N1970="nulová",J1970,0)</f>
        <v>0</v>
      </c>
      <c r="BJ1970" s="13" t="s">
        <v>82</v>
      </c>
      <c r="BK1970" s="135">
        <f>ROUND(I1970*H1970,2)</f>
        <v>43400</v>
      </c>
      <c r="BL1970" s="13" t="s">
        <v>280</v>
      </c>
      <c r="BM1970" s="134" t="s">
        <v>3724</v>
      </c>
    </row>
    <row r="1971" spans="2:65" s="1" customFormat="1">
      <c r="B1971" s="25"/>
      <c r="D1971" s="136" t="s">
        <v>134</v>
      </c>
      <c r="F1971" s="137" t="s">
        <v>3723</v>
      </c>
      <c r="L1971" s="25"/>
      <c r="M1971" s="138"/>
      <c r="T1971" s="49"/>
      <c r="AT1971" s="13" t="s">
        <v>134</v>
      </c>
      <c r="AU1971" s="13" t="s">
        <v>84</v>
      </c>
    </row>
    <row r="1972" spans="2:65" s="1" customFormat="1" ht="16.5" customHeight="1">
      <c r="B1972" s="25"/>
      <c r="C1972" s="140" t="s">
        <v>3725</v>
      </c>
      <c r="D1972" s="140" t="s">
        <v>3608</v>
      </c>
      <c r="E1972" s="141" t="s">
        <v>3726</v>
      </c>
      <c r="F1972" s="142" t="s">
        <v>3727</v>
      </c>
      <c r="G1972" s="143" t="s">
        <v>146</v>
      </c>
      <c r="H1972" s="144">
        <v>200</v>
      </c>
      <c r="I1972" s="145">
        <v>234</v>
      </c>
      <c r="J1972" s="145">
        <f>ROUND(I1972*H1972,2)</f>
        <v>46800</v>
      </c>
      <c r="K1972" s="142" t="s">
        <v>132</v>
      </c>
      <c r="L1972" s="146"/>
      <c r="M1972" s="147" t="s">
        <v>1</v>
      </c>
      <c r="N1972" s="148" t="s">
        <v>39</v>
      </c>
      <c r="O1972" s="132">
        <v>0</v>
      </c>
      <c r="P1972" s="132">
        <f>O1972*H1972</f>
        <v>0</v>
      </c>
      <c r="Q1972" s="132">
        <v>1.1100000000000001E-3</v>
      </c>
      <c r="R1972" s="132">
        <f>Q1972*H1972</f>
        <v>0.22200000000000003</v>
      </c>
      <c r="S1972" s="132">
        <v>0</v>
      </c>
      <c r="T1972" s="133">
        <f>S1972*H1972</f>
        <v>0</v>
      </c>
      <c r="AR1972" s="134" t="s">
        <v>720</v>
      </c>
      <c r="AT1972" s="134" t="s">
        <v>3608</v>
      </c>
      <c r="AU1972" s="134" t="s">
        <v>84</v>
      </c>
      <c r="AY1972" s="13" t="s">
        <v>125</v>
      </c>
      <c r="BE1972" s="135">
        <f>IF(N1972="základní",J1972,0)</f>
        <v>46800</v>
      </c>
      <c r="BF1972" s="135">
        <f>IF(N1972="snížená",J1972,0)</f>
        <v>0</v>
      </c>
      <c r="BG1972" s="135">
        <f>IF(N1972="zákl. přenesená",J1972,0)</f>
        <v>0</v>
      </c>
      <c r="BH1972" s="135">
        <f>IF(N1972="sníž. přenesená",J1972,0)</f>
        <v>0</v>
      </c>
      <c r="BI1972" s="135">
        <f>IF(N1972="nulová",J1972,0)</f>
        <v>0</v>
      </c>
      <c r="BJ1972" s="13" t="s">
        <v>82</v>
      </c>
      <c r="BK1972" s="135">
        <f>ROUND(I1972*H1972,2)</f>
        <v>46800</v>
      </c>
      <c r="BL1972" s="13" t="s">
        <v>280</v>
      </c>
      <c r="BM1972" s="134" t="s">
        <v>3728</v>
      </c>
    </row>
    <row r="1973" spans="2:65" s="1" customFormat="1">
      <c r="B1973" s="25"/>
      <c r="D1973" s="136" t="s">
        <v>134</v>
      </c>
      <c r="F1973" s="137" t="s">
        <v>3727</v>
      </c>
      <c r="L1973" s="25"/>
      <c r="M1973" s="138"/>
      <c r="T1973" s="49"/>
      <c r="AT1973" s="13" t="s">
        <v>134</v>
      </c>
      <c r="AU1973" s="13" t="s">
        <v>84</v>
      </c>
    </row>
    <row r="1974" spans="2:65" s="1" customFormat="1" ht="21.75" customHeight="1">
      <c r="B1974" s="25"/>
      <c r="C1974" s="140" t="s">
        <v>2383</v>
      </c>
      <c r="D1974" s="140" t="s">
        <v>3608</v>
      </c>
      <c r="E1974" s="141" t="s">
        <v>3729</v>
      </c>
      <c r="F1974" s="142" t="s">
        <v>3730</v>
      </c>
      <c r="G1974" s="143" t="s">
        <v>146</v>
      </c>
      <c r="H1974" s="144">
        <v>200</v>
      </c>
      <c r="I1974" s="145">
        <v>189</v>
      </c>
      <c r="J1974" s="145">
        <f>ROUND(I1974*H1974,2)</f>
        <v>37800</v>
      </c>
      <c r="K1974" s="142" t="s">
        <v>132</v>
      </c>
      <c r="L1974" s="146"/>
      <c r="M1974" s="147" t="s">
        <v>1</v>
      </c>
      <c r="N1974" s="148" t="s">
        <v>39</v>
      </c>
      <c r="O1974" s="132">
        <v>0</v>
      </c>
      <c r="P1974" s="132">
        <f>O1974*H1974</f>
        <v>0</v>
      </c>
      <c r="Q1974" s="132">
        <v>1.23E-3</v>
      </c>
      <c r="R1974" s="132">
        <f>Q1974*H1974</f>
        <v>0.246</v>
      </c>
      <c r="S1974" s="132">
        <v>0</v>
      </c>
      <c r="T1974" s="133">
        <f>S1974*H1974</f>
        <v>0</v>
      </c>
      <c r="AR1974" s="134" t="s">
        <v>720</v>
      </c>
      <c r="AT1974" s="134" t="s">
        <v>3608</v>
      </c>
      <c r="AU1974" s="134" t="s">
        <v>84</v>
      </c>
      <c r="AY1974" s="13" t="s">
        <v>125</v>
      </c>
      <c r="BE1974" s="135">
        <f>IF(N1974="základní",J1974,0)</f>
        <v>37800</v>
      </c>
      <c r="BF1974" s="135">
        <f>IF(N1974="snížená",J1974,0)</f>
        <v>0</v>
      </c>
      <c r="BG1974" s="135">
        <f>IF(N1974="zákl. přenesená",J1974,0)</f>
        <v>0</v>
      </c>
      <c r="BH1974" s="135">
        <f>IF(N1974="sníž. přenesená",J1974,0)</f>
        <v>0</v>
      </c>
      <c r="BI1974" s="135">
        <f>IF(N1974="nulová",J1974,0)</f>
        <v>0</v>
      </c>
      <c r="BJ1974" s="13" t="s">
        <v>82</v>
      </c>
      <c r="BK1974" s="135">
        <f>ROUND(I1974*H1974,2)</f>
        <v>37800</v>
      </c>
      <c r="BL1974" s="13" t="s">
        <v>280</v>
      </c>
      <c r="BM1974" s="134" t="s">
        <v>3731</v>
      </c>
    </row>
    <row r="1975" spans="2:65" s="1" customFormat="1">
      <c r="B1975" s="25"/>
      <c r="D1975" s="136" t="s">
        <v>134</v>
      </c>
      <c r="F1975" s="137" t="s">
        <v>3730</v>
      </c>
      <c r="L1975" s="25"/>
      <c r="M1975" s="138"/>
      <c r="T1975" s="49"/>
      <c r="AT1975" s="13" t="s">
        <v>134</v>
      </c>
      <c r="AU1975" s="13" t="s">
        <v>84</v>
      </c>
    </row>
    <row r="1976" spans="2:65" s="1" customFormat="1" ht="16.5" customHeight="1">
      <c r="B1976" s="25"/>
      <c r="C1976" s="140" t="s">
        <v>3732</v>
      </c>
      <c r="D1976" s="140" t="s">
        <v>3608</v>
      </c>
      <c r="E1976" s="141" t="s">
        <v>3733</v>
      </c>
      <c r="F1976" s="142" t="s">
        <v>3734</v>
      </c>
      <c r="G1976" s="143" t="s">
        <v>146</v>
      </c>
      <c r="H1976" s="144">
        <v>200</v>
      </c>
      <c r="I1976" s="145">
        <v>150</v>
      </c>
      <c r="J1976" s="145">
        <f>ROUND(I1976*H1976,2)</f>
        <v>30000</v>
      </c>
      <c r="K1976" s="142" t="s">
        <v>132</v>
      </c>
      <c r="L1976" s="146"/>
      <c r="M1976" s="147" t="s">
        <v>1</v>
      </c>
      <c r="N1976" s="148" t="s">
        <v>39</v>
      </c>
      <c r="O1976" s="132">
        <v>0</v>
      </c>
      <c r="P1976" s="132">
        <f>O1976*H1976</f>
        <v>0</v>
      </c>
      <c r="Q1976" s="132">
        <v>1.0499999999999999E-3</v>
      </c>
      <c r="R1976" s="132">
        <f>Q1976*H1976</f>
        <v>0.21</v>
      </c>
      <c r="S1976" s="132">
        <v>0</v>
      </c>
      <c r="T1976" s="133">
        <f>S1976*H1976</f>
        <v>0</v>
      </c>
      <c r="AR1976" s="134" t="s">
        <v>720</v>
      </c>
      <c r="AT1976" s="134" t="s">
        <v>3608</v>
      </c>
      <c r="AU1976" s="134" t="s">
        <v>84</v>
      </c>
      <c r="AY1976" s="13" t="s">
        <v>125</v>
      </c>
      <c r="BE1976" s="135">
        <f>IF(N1976="základní",J1976,0)</f>
        <v>30000</v>
      </c>
      <c r="BF1976" s="135">
        <f>IF(N1976="snížená",J1976,0)</f>
        <v>0</v>
      </c>
      <c r="BG1976" s="135">
        <f>IF(N1976="zákl. přenesená",J1976,0)</f>
        <v>0</v>
      </c>
      <c r="BH1976" s="135">
        <f>IF(N1976="sníž. přenesená",J1976,0)</f>
        <v>0</v>
      </c>
      <c r="BI1976" s="135">
        <f>IF(N1976="nulová",J1976,0)</f>
        <v>0</v>
      </c>
      <c r="BJ1976" s="13" t="s">
        <v>82</v>
      </c>
      <c r="BK1976" s="135">
        <f>ROUND(I1976*H1976,2)</f>
        <v>30000</v>
      </c>
      <c r="BL1976" s="13" t="s">
        <v>280</v>
      </c>
      <c r="BM1976" s="134" t="s">
        <v>3735</v>
      </c>
    </row>
    <row r="1977" spans="2:65" s="1" customFormat="1">
      <c r="B1977" s="25"/>
      <c r="D1977" s="136" t="s">
        <v>134</v>
      </c>
      <c r="F1977" s="137" t="s">
        <v>3734</v>
      </c>
      <c r="L1977" s="25"/>
      <c r="M1977" s="138"/>
      <c r="T1977" s="49"/>
      <c r="AT1977" s="13" t="s">
        <v>134</v>
      </c>
      <c r="AU1977" s="13" t="s">
        <v>84</v>
      </c>
    </row>
    <row r="1978" spans="2:65" s="1" customFormat="1" ht="16.5" customHeight="1">
      <c r="B1978" s="25"/>
      <c r="C1978" s="140" t="s">
        <v>2388</v>
      </c>
      <c r="D1978" s="140" t="s">
        <v>3608</v>
      </c>
      <c r="E1978" s="141" t="s">
        <v>3736</v>
      </c>
      <c r="F1978" s="142" t="s">
        <v>3737</v>
      </c>
      <c r="G1978" s="143" t="s">
        <v>146</v>
      </c>
      <c r="H1978" s="144">
        <v>200</v>
      </c>
      <c r="I1978" s="145">
        <v>149</v>
      </c>
      <c r="J1978" s="145">
        <f>ROUND(I1978*H1978,2)</f>
        <v>29800</v>
      </c>
      <c r="K1978" s="142" t="s">
        <v>132</v>
      </c>
      <c r="L1978" s="146"/>
      <c r="M1978" s="147" t="s">
        <v>1</v>
      </c>
      <c r="N1978" s="148" t="s">
        <v>39</v>
      </c>
      <c r="O1978" s="132">
        <v>0</v>
      </c>
      <c r="P1978" s="132">
        <f>O1978*H1978</f>
        <v>0</v>
      </c>
      <c r="Q1978" s="132">
        <v>1.1100000000000001E-3</v>
      </c>
      <c r="R1978" s="132">
        <f>Q1978*H1978</f>
        <v>0.22200000000000003</v>
      </c>
      <c r="S1978" s="132">
        <v>0</v>
      </c>
      <c r="T1978" s="133">
        <f>S1978*H1978</f>
        <v>0</v>
      </c>
      <c r="AR1978" s="134" t="s">
        <v>720</v>
      </c>
      <c r="AT1978" s="134" t="s">
        <v>3608</v>
      </c>
      <c r="AU1978" s="134" t="s">
        <v>84</v>
      </c>
      <c r="AY1978" s="13" t="s">
        <v>125</v>
      </c>
      <c r="BE1978" s="135">
        <f>IF(N1978="základní",J1978,0)</f>
        <v>29800</v>
      </c>
      <c r="BF1978" s="135">
        <f>IF(N1978="snížená",J1978,0)</f>
        <v>0</v>
      </c>
      <c r="BG1978" s="135">
        <f>IF(N1978="zákl. přenesená",J1978,0)</f>
        <v>0</v>
      </c>
      <c r="BH1978" s="135">
        <f>IF(N1978="sníž. přenesená",J1978,0)</f>
        <v>0</v>
      </c>
      <c r="BI1978" s="135">
        <f>IF(N1978="nulová",J1978,0)</f>
        <v>0</v>
      </c>
      <c r="BJ1978" s="13" t="s">
        <v>82</v>
      </c>
      <c r="BK1978" s="135">
        <f>ROUND(I1978*H1978,2)</f>
        <v>29800</v>
      </c>
      <c r="BL1978" s="13" t="s">
        <v>280</v>
      </c>
      <c r="BM1978" s="134" t="s">
        <v>3738</v>
      </c>
    </row>
    <row r="1979" spans="2:65" s="1" customFormat="1">
      <c r="B1979" s="25"/>
      <c r="D1979" s="136" t="s">
        <v>134</v>
      </c>
      <c r="F1979" s="137" t="s">
        <v>3737</v>
      </c>
      <c r="L1979" s="25"/>
      <c r="M1979" s="138"/>
      <c r="T1979" s="49"/>
      <c r="AT1979" s="13" t="s">
        <v>134</v>
      </c>
      <c r="AU1979" s="13" t="s">
        <v>84</v>
      </c>
    </row>
    <row r="1980" spans="2:65" s="1" customFormat="1" ht="16.5" customHeight="1">
      <c r="B1980" s="25"/>
      <c r="C1980" s="140" t="s">
        <v>3739</v>
      </c>
      <c r="D1980" s="140" t="s">
        <v>3608</v>
      </c>
      <c r="E1980" s="141" t="s">
        <v>3740</v>
      </c>
      <c r="F1980" s="142" t="s">
        <v>3741</v>
      </c>
      <c r="G1980" s="143" t="s">
        <v>146</v>
      </c>
      <c r="H1980" s="144">
        <v>200</v>
      </c>
      <c r="I1980" s="145">
        <v>119</v>
      </c>
      <c r="J1980" s="145">
        <f>ROUND(I1980*H1980,2)</f>
        <v>23800</v>
      </c>
      <c r="K1980" s="142" t="s">
        <v>132</v>
      </c>
      <c r="L1980" s="146"/>
      <c r="M1980" s="147" t="s">
        <v>1</v>
      </c>
      <c r="N1980" s="148" t="s">
        <v>39</v>
      </c>
      <c r="O1980" s="132">
        <v>0</v>
      </c>
      <c r="P1980" s="132">
        <f>O1980*H1980</f>
        <v>0</v>
      </c>
      <c r="Q1980" s="132">
        <v>1.23E-3</v>
      </c>
      <c r="R1980" s="132">
        <f>Q1980*H1980</f>
        <v>0.246</v>
      </c>
      <c r="S1980" s="132">
        <v>0</v>
      </c>
      <c r="T1980" s="133">
        <f>S1980*H1980</f>
        <v>0</v>
      </c>
      <c r="AR1980" s="134" t="s">
        <v>720</v>
      </c>
      <c r="AT1980" s="134" t="s">
        <v>3608</v>
      </c>
      <c r="AU1980" s="134" t="s">
        <v>84</v>
      </c>
      <c r="AY1980" s="13" t="s">
        <v>125</v>
      </c>
      <c r="BE1980" s="135">
        <f>IF(N1980="základní",J1980,0)</f>
        <v>23800</v>
      </c>
      <c r="BF1980" s="135">
        <f>IF(N1980="snížená",J1980,0)</f>
        <v>0</v>
      </c>
      <c r="BG1980" s="135">
        <f>IF(N1980="zákl. přenesená",J1980,0)</f>
        <v>0</v>
      </c>
      <c r="BH1980" s="135">
        <f>IF(N1980="sníž. přenesená",J1980,0)</f>
        <v>0</v>
      </c>
      <c r="BI1980" s="135">
        <f>IF(N1980="nulová",J1980,0)</f>
        <v>0</v>
      </c>
      <c r="BJ1980" s="13" t="s">
        <v>82</v>
      </c>
      <c r="BK1980" s="135">
        <f>ROUND(I1980*H1980,2)</f>
        <v>23800</v>
      </c>
      <c r="BL1980" s="13" t="s">
        <v>280</v>
      </c>
      <c r="BM1980" s="134" t="s">
        <v>3742</v>
      </c>
    </row>
    <row r="1981" spans="2:65" s="1" customFormat="1">
      <c r="B1981" s="25"/>
      <c r="D1981" s="136" t="s">
        <v>134</v>
      </c>
      <c r="F1981" s="137" t="s">
        <v>3741</v>
      </c>
      <c r="L1981" s="25"/>
      <c r="M1981" s="138"/>
      <c r="T1981" s="49"/>
      <c r="AT1981" s="13" t="s">
        <v>134</v>
      </c>
      <c r="AU1981" s="13" t="s">
        <v>84</v>
      </c>
    </row>
    <row r="1982" spans="2:65" s="1" customFormat="1" ht="16.5" customHeight="1">
      <c r="B1982" s="25"/>
      <c r="C1982" s="140" t="s">
        <v>2392</v>
      </c>
      <c r="D1982" s="140" t="s">
        <v>3608</v>
      </c>
      <c r="E1982" s="141" t="s">
        <v>3743</v>
      </c>
      <c r="F1982" s="142" t="s">
        <v>3744</v>
      </c>
      <c r="G1982" s="143" t="s">
        <v>146</v>
      </c>
      <c r="H1982" s="144">
        <v>500</v>
      </c>
      <c r="I1982" s="145">
        <v>50.9</v>
      </c>
      <c r="J1982" s="145">
        <f>ROUND(I1982*H1982,2)</f>
        <v>25450</v>
      </c>
      <c r="K1982" s="142" t="s">
        <v>132</v>
      </c>
      <c r="L1982" s="146"/>
      <c r="M1982" s="147" t="s">
        <v>1</v>
      </c>
      <c r="N1982" s="148" t="s">
        <v>39</v>
      </c>
      <c r="O1982" s="132">
        <v>0</v>
      </c>
      <c r="P1982" s="132">
        <f>O1982*H1982</f>
        <v>0</v>
      </c>
      <c r="Q1982" s="132">
        <v>5.1999999999999995E-4</v>
      </c>
      <c r="R1982" s="132">
        <f>Q1982*H1982</f>
        <v>0.25999999999999995</v>
      </c>
      <c r="S1982" s="132">
        <v>0</v>
      </c>
      <c r="T1982" s="133">
        <f>S1982*H1982</f>
        <v>0</v>
      </c>
      <c r="AR1982" s="134" t="s">
        <v>720</v>
      </c>
      <c r="AT1982" s="134" t="s">
        <v>3608</v>
      </c>
      <c r="AU1982" s="134" t="s">
        <v>84</v>
      </c>
      <c r="AY1982" s="13" t="s">
        <v>125</v>
      </c>
      <c r="BE1982" s="135">
        <f>IF(N1982="základní",J1982,0)</f>
        <v>25450</v>
      </c>
      <c r="BF1982" s="135">
        <f>IF(N1982="snížená",J1982,0)</f>
        <v>0</v>
      </c>
      <c r="BG1982" s="135">
        <f>IF(N1982="zákl. přenesená",J1982,0)</f>
        <v>0</v>
      </c>
      <c r="BH1982" s="135">
        <f>IF(N1982="sníž. přenesená",J1982,0)</f>
        <v>0</v>
      </c>
      <c r="BI1982" s="135">
        <f>IF(N1982="nulová",J1982,0)</f>
        <v>0</v>
      </c>
      <c r="BJ1982" s="13" t="s">
        <v>82</v>
      </c>
      <c r="BK1982" s="135">
        <f>ROUND(I1982*H1982,2)</f>
        <v>25450</v>
      </c>
      <c r="BL1982" s="13" t="s">
        <v>280</v>
      </c>
      <c r="BM1982" s="134" t="s">
        <v>3745</v>
      </c>
    </row>
    <row r="1983" spans="2:65" s="1" customFormat="1">
      <c r="B1983" s="25"/>
      <c r="D1983" s="136" t="s">
        <v>134</v>
      </c>
      <c r="F1983" s="137" t="s">
        <v>3744</v>
      </c>
      <c r="L1983" s="25"/>
      <c r="M1983" s="138"/>
      <c r="T1983" s="49"/>
      <c r="AT1983" s="13" t="s">
        <v>134</v>
      </c>
      <c r="AU1983" s="13" t="s">
        <v>84</v>
      </c>
    </row>
    <row r="1984" spans="2:65" s="1" customFormat="1" ht="16.5" customHeight="1">
      <c r="B1984" s="25"/>
      <c r="C1984" s="140" t="s">
        <v>3746</v>
      </c>
      <c r="D1984" s="140" t="s">
        <v>3608</v>
      </c>
      <c r="E1984" s="141" t="s">
        <v>3747</v>
      </c>
      <c r="F1984" s="142" t="s">
        <v>3748</v>
      </c>
      <c r="G1984" s="143" t="s">
        <v>146</v>
      </c>
      <c r="H1984" s="144">
        <v>500</v>
      </c>
      <c r="I1984" s="145">
        <v>11</v>
      </c>
      <c r="J1984" s="145">
        <f>ROUND(I1984*H1984,2)</f>
        <v>5500</v>
      </c>
      <c r="K1984" s="142" t="s">
        <v>132</v>
      </c>
      <c r="L1984" s="146"/>
      <c r="M1984" s="147" t="s">
        <v>1</v>
      </c>
      <c r="N1984" s="148" t="s">
        <v>39</v>
      </c>
      <c r="O1984" s="132">
        <v>0</v>
      </c>
      <c r="P1984" s="132">
        <f>O1984*H1984</f>
        <v>0</v>
      </c>
      <c r="Q1984" s="132">
        <v>1.2E-4</v>
      </c>
      <c r="R1984" s="132">
        <f>Q1984*H1984</f>
        <v>6.0000000000000005E-2</v>
      </c>
      <c r="S1984" s="132">
        <v>0</v>
      </c>
      <c r="T1984" s="133">
        <f>S1984*H1984</f>
        <v>0</v>
      </c>
      <c r="AR1984" s="134" t="s">
        <v>720</v>
      </c>
      <c r="AT1984" s="134" t="s">
        <v>3608</v>
      </c>
      <c r="AU1984" s="134" t="s">
        <v>84</v>
      </c>
      <c r="AY1984" s="13" t="s">
        <v>125</v>
      </c>
      <c r="BE1984" s="135">
        <f>IF(N1984="základní",J1984,0)</f>
        <v>5500</v>
      </c>
      <c r="BF1984" s="135">
        <f>IF(N1984="snížená",J1984,0)</f>
        <v>0</v>
      </c>
      <c r="BG1984" s="135">
        <f>IF(N1984="zákl. přenesená",J1984,0)</f>
        <v>0</v>
      </c>
      <c r="BH1984" s="135">
        <f>IF(N1984="sníž. přenesená",J1984,0)</f>
        <v>0</v>
      </c>
      <c r="BI1984" s="135">
        <f>IF(N1984="nulová",J1984,0)</f>
        <v>0</v>
      </c>
      <c r="BJ1984" s="13" t="s">
        <v>82</v>
      </c>
      <c r="BK1984" s="135">
        <f>ROUND(I1984*H1984,2)</f>
        <v>5500</v>
      </c>
      <c r="BL1984" s="13" t="s">
        <v>280</v>
      </c>
      <c r="BM1984" s="134" t="s">
        <v>3749</v>
      </c>
    </row>
    <row r="1985" spans="2:65" s="1" customFormat="1">
      <c r="B1985" s="25"/>
      <c r="D1985" s="136" t="s">
        <v>134</v>
      </c>
      <c r="F1985" s="137" t="s">
        <v>3748</v>
      </c>
      <c r="L1985" s="25"/>
      <c r="M1985" s="138"/>
      <c r="T1985" s="49"/>
      <c r="AT1985" s="13" t="s">
        <v>134</v>
      </c>
      <c r="AU1985" s="13" t="s">
        <v>84</v>
      </c>
    </row>
    <row r="1986" spans="2:65" s="1" customFormat="1" ht="16.5" customHeight="1">
      <c r="B1986" s="25"/>
      <c r="C1986" s="140" t="s">
        <v>2397</v>
      </c>
      <c r="D1986" s="140" t="s">
        <v>3608</v>
      </c>
      <c r="E1986" s="141" t="s">
        <v>3750</v>
      </c>
      <c r="F1986" s="142" t="s">
        <v>3751</v>
      </c>
      <c r="G1986" s="143" t="s">
        <v>146</v>
      </c>
      <c r="H1986" s="144">
        <v>500</v>
      </c>
      <c r="I1986" s="145">
        <v>10.9</v>
      </c>
      <c r="J1986" s="145">
        <f>ROUND(I1986*H1986,2)</f>
        <v>5450</v>
      </c>
      <c r="K1986" s="142" t="s">
        <v>132</v>
      </c>
      <c r="L1986" s="146"/>
      <c r="M1986" s="147" t="s">
        <v>1</v>
      </c>
      <c r="N1986" s="148" t="s">
        <v>39</v>
      </c>
      <c r="O1986" s="132">
        <v>0</v>
      </c>
      <c r="P1986" s="132">
        <f>O1986*H1986</f>
        <v>0</v>
      </c>
      <c r="Q1986" s="132">
        <v>1.3999999999999999E-4</v>
      </c>
      <c r="R1986" s="132">
        <f>Q1986*H1986</f>
        <v>6.9999999999999993E-2</v>
      </c>
      <c r="S1986" s="132">
        <v>0</v>
      </c>
      <c r="T1986" s="133">
        <f>S1986*H1986</f>
        <v>0</v>
      </c>
      <c r="AR1986" s="134" t="s">
        <v>720</v>
      </c>
      <c r="AT1986" s="134" t="s">
        <v>3608</v>
      </c>
      <c r="AU1986" s="134" t="s">
        <v>84</v>
      </c>
      <c r="AY1986" s="13" t="s">
        <v>125</v>
      </c>
      <c r="BE1986" s="135">
        <f>IF(N1986="základní",J1986,0)</f>
        <v>5450</v>
      </c>
      <c r="BF1986" s="135">
        <f>IF(N1986="snížená",J1986,0)</f>
        <v>0</v>
      </c>
      <c r="BG1986" s="135">
        <f>IF(N1986="zákl. přenesená",J1986,0)</f>
        <v>0</v>
      </c>
      <c r="BH1986" s="135">
        <f>IF(N1986="sníž. přenesená",J1986,0)</f>
        <v>0</v>
      </c>
      <c r="BI1986" s="135">
        <f>IF(N1986="nulová",J1986,0)</f>
        <v>0</v>
      </c>
      <c r="BJ1986" s="13" t="s">
        <v>82</v>
      </c>
      <c r="BK1986" s="135">
        <f>ROUND(I1986*H1986,2)</f>
        <v>5450</v>
      </c>
      <c r="BL1986" s="13" t="s">
        <v>280</v>
      </c>
      <c r="BM1986" s="134" t="s">
        <v>3752</v>
      </c>
    </row>
    <row r="1987" spans="2:65" s="1" customFormat="1">
      <c r="B1987" s="25"/>
      <c r="D1987" s="136" t="s">
        <v>134</v>
      </c>
      <c r="F1987" s="137" t="s">
        <v>3751</v>
      </c>
      <c r="L1987" s="25"/>
      <c r="M1987" s="138"/>
      <c r="T1987" s="49"/>
      <c r="AT1987" s="13" t="s">
        <v>134</v>
      </c>
      <c r="AU1987" s="13" t="s">
        <v>84</v>
      </c>
    </row>
    <row r="1988" spans="2:65" s="1" customFormat="1" ht="16.5" customHeight="1">
      <c r="B1988" s="25"/>
      <c r="C1988" s="140" t="s">
        <v>3753</v>
      </c>
      <c r="D1988" s="140" t="s">
        <v>3608</v>
      </c>
      <c r="E1988" s="141" t="s">
        <v>3754</v>
      </c>
      <c r="F1988" s="142" t="s">
        <v>3755</v>
      </c>
      <c r="G1988" s="143" t="s">
        <v>146</v>
      </c>
      <c r="H1988" s="144">
        <v>500</v>
      </c>
      <c r="I1988" s="145">
        <v>13</v>
      </c>
      <c r="J1988" s="145">
        <f>ROUND(I1988*H1988,2)</f>
        <v>6500</v>
      </c>
      <c r="K1988" s="142" t="s">
        <v>132</v>
      </c>
      <c r="L1988" s="146"/>
      <c r="M1988" s="147" t="s">
        <v>1</v>
      </c>
      <c r="N1988" s="148" t="s">
        <v>39</v>
      </c>
      <c r="O1988" s="132">
        <v>0</v>
      </c>
      <c r="P1988" s="132">
        <f>O1988*H1988</f>
        <v>0</v>
      </c>
      <c r="Q1988" s="132">
        <v>9.0000000000000006E-5</v>
      </c>
      <c r="R1988" s="132">
        <f>Q1988*H1988</f>
        <v>4.5000000000000005E-2</v>
      </c>
      <c r="S1988" s="132">
        <v>0</v>
      </c>
      <c r="T1988" s="133">
        <f>S1988*H1988</f>
        <v>0</v>
      </c>
      <c r="AR1988" s="134" t="s">
        <v>720</v>
      </c>
      <c r="AT1988" s="134" t="s">
        <v>3608</v>
      </c>
      <c r="AU1988" s="134" t="s">
        <v>84</v>
      </c>
      <c r="AY1988" s="13" t="s">
        <v>125</v>
      </c>
      <c r="BE1988" s="135">
        <f>IF(N1988="základní",J1988,0)</f>
        <v>6500</v>
      </c>
      <c r="BF1988" s="135">
        <f>IF(N1988="snížená",J1988,0)</f>
        <v>0</v>
      </c>
      <c r="BG1988" s="135">
        <f>IF(N1988="zákl. přenesená",J1988,0)</f>
        <v>0</v>
      </c>
      <c r="BH1988" s="135">
        <f>IF(N1988="sníž. přenesená",J1988,0)</f>
        <v>0</v>
      </c>
      <c r="BI1988" s="135">
        <f>IF(N1988="nulová",J1988,0)</f>
        <v>0</v>
      </c>
      <c r="BJ1988" s="13" t="s">
        <v>82</v>
      </c>
      <c r="BK1988" s="135">
        <f>ROUND(I1988*H1988,2)</f>
        <v>6500</v>
      </c>
      <c r="BL1988" s="13" t="s">
        <v>280</v>
      </c>
      <c r="BM1988" s="134" t="s">
        <v>3756</v>
      </c>
    </row>
    <row r="1989" spans="2:65" s="1" customFormat="1">
      <c r="B1989" s="25"/>
      <c r="D1989" s="136" t="s">
        <v>134</v>
      </c>
      <c r="F1989" s="137" t="s">
        <v>3755</v>
      </c>
      <c r="L1989" s="25"/>
      <c r="M1989" s="138"/>
      <c r="T1989" s="49"/>
      <c r="AT1989" s="13" t="s">
        <v>134</v>
      </c>
      <c r="AU1989" s="13" t="s">
        <v>84</v>
      </c>
    </row>
    <row r="1990" spans="2:65" s="1" customFormat="1" ht="16.5" customHeight="1">
      <c r="B1990" s="25"/>
      <c r="C1990" s="140" t="s">
        <v>2401</v>
      </c>
      <c r="D1990" s="140" t="s">
        <v>3608</v>
      </c>
      <c r="E1990" s="141" t="s">
        <v>3757</v>
      </c>
      <c r="F1990" s="142" t="s">
        <v>3758</v>
      </c>
      <c r="G1990" s="143" t="s">
        <v>146</v>
      </c>
      <c r="H1990" s="144">
        <v>200</v>
      </c>
      <c r="I1990" s="145">
        <v>40.4</v>
      </c>
      <c r="J1990" s="145">
        <f>ROUND(I1990*H1990,2)</f>
        <v>8080</v>
      </c>
      <c r="K1990" s="142" t="s">
        <v>132</v>
      </c>
      <c r="L1990" s="146"/>
      <c r="M1990" s="147" t="s">
        <v>1</v>
      </c>
      <c r="N1990" s="148" t="s">
        <v>39</v>
      </c>
      <c r="O1990" s="132">
        <v>0</v>
      </c>
      <c r="P1990" s="132">
        <f>O1990*H1990</f>
        <v>0</v>
      </c>
      <c r="Q1990" s="132">
        <v>5.1999999999999995E-4</v>
      </c>
      <c r="R1990" s="132">
        <f>Q1990*H1990</f>
        <v>0.104</v>
      </c>
      <c r="S1990" s="132">
        <v>0</v>
      </c>
      <c r="T1990" s="133">
        <f>S1990*H1990</f>
        <v>0</v>
      </c>
      <c r="AR1990" s="134" t="s">
        <v>720</v>
      </c>
      <c r="AT1990" s="134" t="s">
        <v>3608</v>
      </c>
      <c r="AU1990" s="134" t="s">
        <v>84</v>
      </c>
      <c r="AY1990" s="13" t="s">
        <v>125</v>
      </c>
      <c r="BE1990" s="135">
        <f>IF(N1990="základní",J1990,0)</f>
        <v>8080</v>
      </c>
      <c r="BF1990" s="135">
        <f>IF(N1990="snížená",J1990,0)</f>
        <v>0</v>
      </c>
      <c r="BG1990" s="135">
        <f>IF(N1990="zákl. přenesená",J1990,0)</f>
        <v>0</v>
      </c>
      <c r="BH1990" s="135">
        <f>IF(N1990="sníž. přenesená",J1990,0)</f>
        <v>0</v>
      </c>
      <c r="BI1990" s="135">
        <f>IF(N1990="nulová",J1990,0)</f>
        <v>0</v>
      </c>
      <c r="BJ1990" s="13" t="s">
        <v>82</v>
      </c>
      <c r="BK1990" s="135">
        <f>ROUND(I1990*H1990,2)</f>
        <v>8080</v>
      </c>
      <c r="BL1990" s="13" t="s">
        <v>280</v>
      </c>
      <c r="BM1990" s="134" t="s">
        <v>3759</v>
      </c>
    </row>
    <row r="1991" spans="2:65" s="1" customFormat="1">
      <c r="B1991" s="25"/>
      <c r="D1991" s="136" t="s">
        <v>134</v>
      </c>
      <c r="F1991" s="137" t="s">
        <v>3758</v>
      </c>
      <c r="L1991" s="25"/>
      <c r="M1991" s="138"/>
      <c r="T1991" s="49"/>
      <c r="AT1991" s="13" t="s">
        <v>134</v>
      </c>
      <c r="AU1991" s="13" t="s">
        <v>84</v>
      </c>
    </row>
    <row r="1992" spans="2:65" s="1" customFormat="1" ht="16.5" customHeight="1">
      <c r="B1992" s="25"/>
      <c r="C1992" s="140" t="s">
        <v>3760</v>
      </c>
      <c r="D1992" s="140" t="s">
        <v>3608</v>
      </c>
      <c r="E1992" s="141" t="s">
        <v>3761</v>
      </c>
      <c r="F1992" s="142" t="s">
        <v>3762</v>
      </c>
      <c r="G1992" s="143" t="s">
        <v>146</v>
      </c>
      <c r="H1992" s="144">
        <v>50</v>
      </c>
      <c r="I1992" s="145">
        <v>510</v>
      </c>
      <c r="J1992" s="145">
        <f>ROUND(I1992*H1992,2)</f>
        <v>25500</v>
      </c>
      <c r="K1992" s="142" t="s">
        <v>132</v>
      </c>
      <c r="L1992" s="146"/>
      <c r="M1992" s="147" t="s">
        <v>1</v>
      </c>
      <c r="N1992" s="148" t="s">
        <v>39</v>
      </c>
      <c r="O1992" s="132">
        <v>0</v>
      </c>
      <c r="P1992" s="132">
        <f>O1992*H1992</f>
        <v>0</v>
      </c>
      <c r="Q1992" s="132">
        <v>8.5199999999999998E-3</v>
      </c>
      <c r="R1992" s="132">
        <f>Q1992*H1992</f>
        <v>0.42599999999999999</v>
      </c>
      <c r="S1992" s="132">
        <v>0</v>
      </c>
      <c r="T1992" s="133">
        <f>S1992*H1992</f>
        <v>0</v>
      </c>
      <c r="AR1992" s="134" t="s">
        <v>720</v>
      </c>
      <c r="AT1992" s="134" t="s">
        <v>3608</v>
      </c>
      <c r="AU1992" s="134" t="s">
        <v>84</v>
      </c>
      <c r="AY1992" s="13" t="s">
        <v>125</v>
      </c>
      <c r="BE1992" s="135">
        <f>IF(N1992="základní",J1992,0)</f>
        <v>25500</v>
      </c>
      <c r="BF1992" s="135">
        <f>IF(N1992="snížená",J1992,0)</f>
        <v>0</v>
      </c>
      <c r="BG1992" s="135">
        <f>IF(N1992="zákl. přenesená",J1992,0)</f>
        <v>0</v>
      </c>
      <c r="BH1992" s="135">
        <f>IF(N1992="sníž. přenesená",J1992,0)</f>
        <v>0</v>
      </c>
      <c r="BI1992" s="135">
        <f>IF(N1992="nulová",J1992,0)</f>
        <v>0</v>
      </c>
      <c r="BJ1992" s="13" t="s">
        <v>82</v>
      </c>
      <c r="BK1992" s="135">
        <f>ROUND(I1992*H1992,2)</f>
        <v>25500</v>
      </c>
      <c r="BL1992" s="13" t="s">
        <v>280</v>
      </c>
      <c r="BM1992" s="134" t="s">
        <v>3763</v>
      </c>
    </row>
    <row r="1993" spans="2:65" s="1" customFormat="1">
      <c r="B1993" s="25"/>
      <c r="D1993" s="136" t="s">
        <v>134</v>
      </c>
      <c r="F1993" s="137" t="s">
        <v>3762</v>
      </c>
      <c r="L1993" s="25"/>
      <c r="M1993" s="138"/>
      <c r="T1993" s="49"/>
      <c r="AT1993" s="13" t="s">
        <v>134</v>
      </c>
      <c r="AU1993" s="13" t="s">
        <v>84</v>
      </c>
    </row>
    <row r="1994" spans="2:65" s="1" customFormat="1" ht="16.5" customHeight="1">
      <c r="B1994" s="25"/>
      <c r="C1994" s="140" t="s">
        <v>2406</v>
      </c>
      <c r="D1994" s="140" t="s">
        <v>3608</v>
      </c>
      <c r="E1994" s="141" t="s">
        <v>3764</v>
      </c>
      <c r="F1994" s="142" t="s">
        <v>3765</v>
      </c>
      <c r="G1994" s="143" t="s">
        <v>146</v>
      </c>
      <c r="H1994" s="144">
        <v>50</v>
      </c>
      <c r="I1994" s="145">
        <v>457</v>
      </c>
      <c r="J1994" s="145">
        <f>ROUND(I1994*H1994,2)</f>
        <v>22850</v>
      </c>
      <c r="K1994" s="142" t="s">
        <v>132</v>
      </c>
      <c r="L1994" s="146"/>
      <c r="M1994" s="147" t="s">
        <v>1</v>
      </c>
      <c r="N1994" s="148" t="s">
        <v>39</v>
      </c>
      <c r="O1994" s="132">
        <v>0</v>
      </c>
      <c r="P1994" s="132">
        <f>O1994*H1994</f>
        <v>0</v>
      </c>
      <c r="Q1994" s="132">
        <v>7.4200000000000004E-3</v>
      </c>
      <c r="R1994" s="132">
        <f>Q1994*H1994</f>
        <v>0.371</v>
      </c>
      <c r="S1994" s="132">
        <v>0</v>
      </c>
      <c r="T1994" s="133">
        <f>S1994*H1994</f>
        <v>0</v>
      </c>
      <c r="AR1994" s="134" t="s">
        <v>720</v>
      </c>
      <c r="AT1994" s="134" t="s">
        <v>3608</v>
      </c>
      <c r="AU1994" s="134" t="s">
        <v>84</v>
      </c>
      <c r="AY1994" s="13" t="s">
        <v>125</v>
      </c>
      <c r="BE1994" s="135">
        <f>IF(N1994="základní",J1994,0)</f>
        <v>22850</v>
      </c>
      <c r="BF1994" s="135">
        <f>IF(N1994="snížená",J1994,0)</f>
        <v>0</v>
      </c>
      <c r="BG1994" s="135">
        <f>IF(N1994="zákl. přenesená",J1994,0)</f>
        <v>0</v>
      </c>
      <c r="BH1994" s="135">
        <f>IF(N1994="sníž. přenesená",J1994,0)</f>
        <v>0</v>
      </c>
      <c r="BI1994" s="135">
        <f>IF(N1994="nulová",J1994,0)</f>
        <v>0</v>
      </c>
      <c r="BJ1994" s="13" t="s">
        <v>82</v>
      </c>
      <c r="BK1994" s="135">
        <f>ROUND(I1994*H1994,2)</f>
        <v>22850</v>
      </c>
      <c r="BL1994" s="13" t="s">
        <v>280</v>
      </c>
      <c r="BM1994" s="134" t="s">
        <v>3766</v>
      </c>
    </row>
    <row r="1995" spans="2:65" s="1" customFormat="1">
      <c r="B1995" s="25"/>
      <c r="D1995" s="136" t="s">
        <v>134</v>
      </c>
      <c r="F1995" s="137" t="s">
        <v>3765</v>
      </c>
      <c r="L1995" s="25"/>
      <c r="M1995" s="138"/>
      <c r="T1995" s="49"/>
      <c r="AT1995" s="13" t="s">
        <v>134</v>
      </c>
      <c r="AU1995" s="13" t="s">
        <v>84</v>
      </c>
    </row>
    <row r="1996" spans="2:65" s="1" customFormat="1" ht="16.5" customHeight="1">
      <c r="B1996" s="25"/>
      <c r="C1996" s="140" t="s">
        <v>3767</v>
      </c>
      <c r="D1996" s="140" t="s">
        <v>3608</v>
      </c>
      <c r="E1996" s="141" t="s">
        <v>3768</v>
      </c>
      <c r="F1996" s="142" t="s">
        <v>3769</v>
      </c>
      <c r="G1996" s="143" t="s">
        <v>146</v>
      </c>
      <c r="H1996" s="144">
        <v>50</v>
      </c>
      <c r="I1996" s="145">
        <v>505</v>
      </c>
      <c r="J1996" s="145">
        <f>ROUND(I1996*H1996,2)</f>
        <v>25250</v>
      </c>
      <c r="K1996" s="142" t="s">
        <v>132</v>
      </c>
      <c r="L1996" s="146"/>
      <c r="M1996" s="147" t="s">
        <v>1</v>
      </c>
      <c r="N1996" s="148" t="s">
        <v>39</v>
      </c>
      <c r="O1996" s="132">
        <v>0</v>
      </c>
      <c r="P1996" s="132">
        <f>O1996*H1996</f>
        <v>0</v>
      </c>
      <c r="Q1996" s="132">
        <v>8.9099999999999995E-3</v>
      </c>
      <c r="R1996" s="132">
        <f>Q1996*H1996</f>
        <v>0.44549999999999995</v>
      </c>
      <c r="S1996" s="132">
        <v>0</v>
      </c>
      <c r="T1996" s="133">
        <f>S1996*H1996</f>
        <v>0</v>
      </c>
      <c r="AR1996" s="134" t="s">
        <v>720</v>
      </c>
      <c r="AT1996" s="134" t="s">
        <v>3608</v>
      </c>
      <c r="AU1996" s="134" t="s">
        <v>84</v>
      </c>
      <c r="AY1996" s="13" t="s">
        <v>125</v>
      </c>
      <c r="BE1996" s="135">
        <f>IF(N1996="základní",J1996,0)</f>
        <v>25250</v>
      </c>
      <c r="BF1996" s="135">
        <f>IF(N1996="snížená",J1996,0)</f>
        <v>0</v>
      </c>
      <c r="BG1996" s="135">
        <f>IF(N1996="zákl. přenesená",J1996,0)</f>
        <v>0</v>
      </c>
      <c r="BH1996" s="135">
        <f>IF(N1996="sníž. přenesená",J1996,0)</f>
        <v>0</v>
      </c>
      <c r="BI1996" s="135">
        <f>IF(N1996="nulová",J1996,0)</f>
        <v>0</v>
      </c>
      <c r="BJ1996" s="13" t="s">
        <v>82</v>
      </c>
      <c r="BK1996" s="135">
        <f>ROUND(I1996*H1996,2)</f>
        <v>25250</v>
      </c>
      <c r="BL1996" s="13" t="s">
        <v>280</v>
      </c>
      <c r="BM1996" s="134" t="s">
        <v>3770</v>
      </c>
    </row>
    <row r="1997" spans="2:65" s="1" customFormat="1">
      <c r="B1997" s="25"/>
      <c r="D1997" s="136" t="s">
        <v>134</v>
      </c>
      <c r="F1997" s="137" t="s">
        <v>3769</v>
      </c>
      <c r="L1997" s="25"/>
      <c r="M1997" s="138"/>
      <c r="T1997" s="49"/>
      <c r="AT1997" s="13" t="s">
        <v>134</v>
      </c>
      <c r="AU1997" s="13" t="s">
        <v>84</v>
      </c>
    </row>
    <row r="1998" spans="2:65" s="1" customFormat="1" ht="16.5" customHeight="1">
      <c r="B1998" s="25"/>
      <c r="C1998" s="140" t="s">
        <v>2411</v>
      </c>
      <c r="D1998" s="140" t="s">
        <v>3608</v>
      </c>
      <c r="E1998" s="141" t="s">
        <v>3771</v>
      </c>
      <c r="F1998" s="142" t="s">
        <v>3772</v>
      </c>
      <c r="G1998" s="143" t="s">
        <v>146</v>
      </c>
      <c r="H1998" s="144">
        <v>50</v>
      </c>
      <c r="I1998" s="145">
        <v>308</v>
      </c>
      <c r="J1998" s="145">
        <f>ROUND(I1998*H1998,2)</f>
        <v>15400</v>
      </c>
      <c r="K1998" s="142" t="s">
        <v>132</v>
      </c>
      <c r="L1998" s="146"/>
      <c r="M1998" s="147" t="s">
        <v>1</v>
      </c>
      <c r="N1998" s="148" t="s">
        <v>39</v>
      </c>
      <c r="O1998" s="132">
        <v>0</v>
      </c>
      <c r="P1998" s="132">
        <f>O1998*H1998</f>
        <v>0</v>
      </c>
      <c r="Q1998" s="132">
        <v>7.5700000000000003E-3</v>
      </c>
      <c r="R1998" s="132">
        <f>Q1998*H1998</f>
        <v>0.3785</v>
      </c>
      <c r="S1998" s="132">
        <v>0</v>
      </c>
      <c r="T1998" s="133">
        <f>S1998*H1998</f>
        <v>0</v>
      </c>
      <c r="AR1998" s="134" t="s">
        <v>720</v>
      </c>
      <c r="AT1998" s="134" t="s">
        <v>3608</v>
      </c>
      <c r="AU1998" s="134" t="s">
        <v>84</v>
      </c>
      <c r="AY1998" s="13" t="s">
        <v>125</v>
      </c>
      <c r="BE1998" s="135">
        <f>IF(N1998="základní",J1998,0)</f>
        <v>15400</v>
      </c>
      <c r="BF1998" s="135">
        <f>IF(N1998="snížená",J1998,0)</f>
        <v>0</v>
      </c>
      <c r="BG1998" s="135">
        <f>IF(N1998="zákl. přenesená",J1998,0)</f>
        <v>0</v>
      </c>
      <c r="BH1998" s="135">
        <f>IF(N1998="sníž. přenesená",J1998,0)</f>
        <v>0</v>
      </c>
      <c r="BI1998" s="135">
        <f>IF(N1998="nulová",J1998,0)</f>
        <v>0</v>
      </c>
      <c r="BJ1998" s="13" t="s">
        <v>82</v>
      </c>
      <c r="BK1998" s="135">
        <f>ROUND(I1998*H1998,2)</f>
        <v>15400</v>
      </c>
      <c r="BL1998" s="13" t="s">
        <v>280</v>
      </c>
      <c r="BM1998" s="134" t="s">
        <v>3773</v>
      </c>
    </row>
    <row r="1999" spans="2:65" s="1" customFormat="1">
      <c r="B1999" s="25"/>
      <c r="D1999" s="136" t="s">
        <v>134</v>
      </c>
      <c r="F1999" s="137" t="s">
        <v>3772</v>
      </c>
      <c r="L1999" s="25"/>
      <c r="M1999" s="138"/>
      <c r="T1999" s="49"/>
      <c r="AT1999" s="13" t="s">
        <v>134</v>
      </c>
      <c r="AU1999" s="13" t="s">
        <v>84</v>
      </c>
    </row>
    <row r="2000" spans="2:65" s="1" customFormat="1" ht="16.5" customHeight="1">
      <c r="B2000" s="25"/>
      <c r="C2000" s="140" t="s">
        <v>3774</v>
      </c>
      <c r="D2000" s="140" t="s">
        <v>3608</v>
      </c>
      <c r="E2000" s="141" t="s">
        <v>3775</v>
      </c>
      <c r="F2000" s="142" t="s">
        <v>3776</v>
      </c>
      <c r="G2000" s="143" t="s">
        <v>146</v>
      </c>
      <c r="H2000" s="144">
        <v>500</v>
      </c>
      <c r="I2000" s="145">
        <v>30</v>
      </c>
      <c r="J2000" s="145">
        <f>ROUND(I2000*H2000,2)</f>
        <v>15000</v>
      </c>
      <c r="K2000" s="142" t="s">
        <v>132</v>
      </c>
      <c r="L2000" s="146"/>
      <c r="M2000" s="147" t="s">
        <v>1</v>
      </c>
      <c r="N2000" s="148" t="s">
        <v>39</v>
      </c>
      <c r="O2000" s="132">
        <v>0</v>
      </c>
      <c r="P2000" s="132">
        <f>O2000*H2000</f>
        <v>0</v>
      </c>
      <c r="Q2000" s="132">
        <v>2.0000000000000002E-5</v>
      </c>
      <c r="R2000" s="132">
        <f>Q2000*H2000</f>
        <v>0.01</v>
      </c>
      <c r="S2000" s="132">
        <v>0</v>
      </c>
      <c r="T2000" s="133">
        <f>S2000*H2000</f>
        <v>0</v>
      </c>
      <c r="AR2000" s="134" t="s">
        <v>720</v>
      </c>
      <c r="AT2000" s="134" t="s">
        <v>3608</v>
      </c>
      <c r="AU2000" s="134" t="s">
        <v>84</v>
      </c>
      <c r="AY2000" s="13" t="s">
        <v>125</v>
      </c>
      <c r="BE2000" s="135">
        <f>IF(N2000="základní",J2000,0)</f>
        <v>15000</v>
      </c>
      <c r="BF2000" s="135">
        <f>IF(N2000="snížená",J2000,0)</f>
        <v>0</v>
      </c>
      <c r="BG2000" s="135">
        <f>IF(N2000="zákl. přenesená",J2000,0)</f>
        <v>0</v>
      </c>
      <c r="BH2000" s="135">
        <f>IF(N2000="sníž. přenesená",J2000,0)</f>
        <v>0</v>
      </c>
      <c r="BI2000" s="135">
        <f>IF(N2000="nulová",J2000,0)</f>
        <v>0</v>
      </c>
      <c r="BJ2000" s="13" t="s">
        <v>82</v>
      </c>
      <c r="BK2000" s="135">
        <f>ROUND(I2000*H2000,2)</f>
        <v>15000</v>
      </c>
      <c r="BL2000" s="13" t="s">
        <v>280</v>
      </c>
      <c r="BM2000" s="134" t="s">
        <v>3777</v>
      </c>
    </row>
    <row r="2001" spans="2:65" s="1" customFormat="1">
      <c r="B2001" s="25"/>
      <c r="D2001" s="136" t="s">
        <v>134</v>
      </c>
      <c r="F2001" s="137" t="s">
        <v>3776</v>
      </c>
      <c r="L2001" s="25"/>
      <c r="M2001" s="138"/>
      <c r="T2001" s="49"/>
      <c r="AT2001" s="13" t="s">
        <v>134</v>
      </c>
      <c r="AU2001" s="13" t="s">
        <v>84</v>
      </c>
    </row>
    <row r="2002" spans="2:65" s="1" customFormat="1" ht="16.5" customHeight="1">
      <c r="B2002" s="25"/>
      <c r="C2002" s="140" t="s">
        <v>2417</v>
      </c>
      <c r="D2002" s="140" t="s">
        <v>3608</v>
      </c>
      <c r="E2002" s="141" t="s">
        <v>3778</v>
      </c>
      <c r="F2002" s="142" t="s">
        <v>3779</v>
      </c>
      <c r="G2002" s="143" t="s">
        <v>146</v>
      </c>
      <c r="H2002" s="144">
        <v>500</v>
      </c>
      <c r="I2002" s="145">
        <v>27</v>
      </c>
      <c r="J2002" s="145">
        <f>ROUND(I2002*H2002,2)</f>
        <v>13500</v>
      </c>
      <c r="K2002" s="142" t="s">
        <v>132</v>
      </c>
      <c r="L2002" s="146"/>
      <c r="M2002" s="147" t="s">
        <v>1</v>
      </c>
      <c r="N2002" s="148" t="s">
        <v>39</v>
      </c>
      <c r="O2002" s="132">
        <v>0</v>
      </c>
      <c r="P2002" s="132">
        <f>O2002*H2002</f>
        <v>0</v>
      </c>
      <c r="Q2002" s="132">
        <v>1.8000000000000001E-4</v>
      </c>
      <c r="R2002" s="132">
        <f>Q2002*H2002</f>
        <v>9.0000000000000011E-2</v>
      </c>
      <c r="S2002" s="132">
        <v>0</v>
      </c>
      <c r="T2002" s="133">
        <f>S2002*H2002</f>
        <v>0</v>
      </c>
      <c r="AR2002" s="134" t="s">
        <v>720</v>
      </c>
      <c r="AT2002" s="134" t="s">
        <v>3608</v>
      </c>
      <c r="AU2002" s="134" t="s">
        <v>84</v>
      </c>
      <c r="AY2002" s="13" t="s">
        <v>125</v>
      </c>
      <c r="BE2002" s="135">
        <f>IF(N2002="základní",J2002,0)</f>
        <v>13500</v>
      </c>
      <c r="BF2002" s="135">
        <f>IF(N2002="snížená",J2002,0)</f>
        <v>0</v>
      </c>
      <c r="BG2002" s="135">
        <f>IF(N2002="zákl. přenesená",J2002,0)</f>
        <v>0</v>
      </c>
      <c r="BH2002" s="135">
        <f>IF(N2002="sníž. přenesená",J2002,0)</f>
        <v>0</v>
      </c>
      <c r="BI2002" s="135">
        <f>IF(N2002="nulová",J2002,0)</f>
        <v>0</v>
      </c>
      <c r="BJ2002" s="13" t="s">
        <v>82</v>
      </c>
      <c r="BK2002" s="135">
        <f>ROUND(I2002*H2002,2)</f>
        <v>13500</v>
      </c>
      <c r="BL2002" s="13" t="s">
        <v>280</v>
      </c>
      <c r="BM2002" s="134" t="s">
        <v>3780</v>
      </c>
    </row>
    <row r="2003" spans="2:65" s="1" customFormat="1">
      <c r="B2003" s="25"/>
      <c r="D2003" s="136" t="s">
        <v>134</v>
      </c>
      <c r="F2003" s="137" t="s">
        <v>3779</v>
      </c>
      <c r="L2003" s="25"/>
      <c r="M2003" s="138"/>
      <c r="T2003" s="49"/>
      <c r="AT2003" s="13" t="s">
        <v>134</v>
      </c>
      <c r="AU2003" s="13" t="s">
        <v>84</v>
      </c>
    </row>
    <row r="2004" spans="2:65" s="1" customFormat="1" ht="16.5" customHeight="1">
      <c r="B2004" s="25"/>
      <c r="C2004" s="140" t="s">
        <v>3781</v>
      </c>
      <c r="D2004" s="140" t="s">
        <v>3608</v>
      </c>
      <c r="E2004" s="141" t="s">
        <v>3782</v>
      </c>
      <c r="F2004" s="142" t="s">
        <v>3783</v>
      </c>
      <c r="G2004" s="143" t="s">
        <v>146</v>
      </c>
      <c r="H2004" s="144">
        <v>500</v>
      </c>
      <c r="I2004" s="145">
        <v>29</v>
      </c>
      <c r="J2004" s="145">
        <f>ROUND(I2004*H2004,2)</f>
        <v>14500</v>
      </c>
      <c r="K2004" s="142" t="s">
        <v>132</v>
      </c>
      <c r="L2004" s="146"/>
      <c r="M2004" s="147" t="s">
        <v>1</v>
      </c>
      <c r="N2004" s="148" t="s">
        <v>39</v>
      </c>
      <c r="O2004" s="132">
        <v>0</v>
      </c>
      <c r="P2004" s="132">
        <f>O2004*H2004</f>
        <v>0</v>
      </c>
      <c r="Q2004" s="132">
        <v>2.1000000000000001E-4</v>
      </c>
      <c r="R2004" s="132">
        <f>Q2004*H2004</f>
        <v>0.10500000000000001</v>
      </c>
      <c r="S2004" s="132">
        <v>0</v>
      </c>
      <c r="T2004" s="133">
        <f>S2004*H2004</f>
        <v>0</v>
      </c>
      <c r="AR2004" s="134" t="s">
        <v>720</v>
      </c>
      <c r="AT2004" s="134" t="s">
        <v>3608</v>
      </c>
      <c r="AU2004" s="134" t="s">
        <v>84</v>
      </c>
      <c r="AY2004" s="13" t="s">
        <v>125</v>
      </c>
      <c r="BE2004" s="135">
        <f>IF(N2004="základní",J2004,0)</f>
        <v>14500</v>
      </c>
      <c r="BF2004" s="135">
        <f>IF(N2004="snížená",J2004,0)</f>
        <v>0</v>
      </c>
      <c r="BG2004" s="135">
        <f>IF(N2004="zákl. přenesená",J2004,0)</f>
        <v>0</v>
      </c>
      <c r="BH2004" s="135">
        <f>IF(N2004="sníž. přenesená",J2004,0)</f>
        <v>0</v>
      </c>
      <c r="BI2004" s="135">
        <f>IF(N2004="nulová",J2004,0)</f>
        <v>0</v>
      </c>
      <c r="BJ2004" s="13" t="s">
        <v>82</v>
      </c>
      <c r="BK2004" s="135">
        <f>ROUND(I2004*H2004,2)</f>
        <v>14500</v>
      </c>
      <c r="BL2004" s="13" t="s">
        <v>280</v>
      </c>
      <c r="BM2004" s="134" t="s">
        <v>3784</v>
      </c>
    </row>
    <row r="2005" spans="2:65" s="1" customFormat="1">
      <c r="B2005" s="25"/>
      <c r="D2005" s="136" t="s">
        <v>134</v>
      </c>
      <c r="F2005" s="137" t="s">
        <v>3783</v>
      </c>
      <c r="L2005" s="25"/>
      <c r="M2005" s="138"/>
      <c r="T2005" s="49"/>
      <c r="AT2005" s="13" t="s">
        <v>134</v>
      </c>
      <c r="AU2005" s="13" t="s">
        <v>84</v>
      </c>
    </row>
    <row r="2006" spans="2:65" s="1" customFormat="1" ht="16.5" customHeight="1">
      <c r="B2006" s="25"/>
      <c r="C2006" s="140" t="s">
        <v>2421</v>
      </c>
      <c r="D2006" s="140" t="s">
        <v>3608</v>
      </c>
      <c r="E2006" s="141" t="s">
        <v>3785</v>
      </c>
      <c r="F2006" s="142" t="s">
        <v>3786</v>
      </c>
      <c r="G2006" s="143" t="s">
        <v>146</v>
      </c>
      <c r="H2006" s="144">
        <v>500</v>
      </c>
      <c r="I2006" s="145">
        <v>39.9</v>
      </c>
      <c r="J2006" s="145">
        <f>ROUND(I2006*H2006,2)</f>
        <v>19950</v>
      </c>
      <c r="K2006" s="142" t="s">
        <v>132</v>
      </c>
      <c r="L2006" s="146"/>
      <c r="M2006" s="147" t="s">
        <v>1</v>
      </c>
      <c r="N2006" s="148" t="s">
        <v>39</v>
      </c>
      <c r="O2006" s="132">
        <v>0</v>
      </c>
      <c r="P2006" s="132">
        <f>O2006*H2006</f>
        <v>0</v>
      </c>
      <c r="Q2006" s="132">
        <v>1.8000000000000001E-4</v>
      </c>
      <c r="R2006" s="132">
        <f>Q2006*H2006</f>
        <v>9.0000000000000011E-2</v>
      </c>
      <c r="S2006" s="132">
        <v>0</v>
      </c>
      <c r="T2006" s="133">
        <f>S2006*H2006</f>
        <v>0</v>
      </c>
      <c r="AR2006" s="134" t="s">
        <v>720</v>
      </c>
      <c r="AT2006" s="134" t="s">
        <v>3608</v>
      </c>
      <c r="AU2006" s="134" t="s">
        <v>84</v>
      </c>
      <c r="AY2006" s="13" t="s">
        <v>125</v>
      </c>
      <c r="BE2006" s="135">
        <f>IF(N2006="základní",J2006,0)</f>
        <v>19950</v>
      </c>
      <c r="BF2006" s="135">
        <f>IF(N2006="snížená",J2006,0)</f>
        <v>0</v>
      </c>
      <c r="BG2006" s="135">
        <f>IF(N2006="zákl. přenesená",J2006,0)</f>
        <v>0</v>
      </c>
      <c r="BH2006" s="135">
        <f>IF(N2006="sníž. přenesená",J2006,0)</f>
        <v>0</v>
      </c>
      <c r="BI2006" s="135">
        <f>IF(N2006="nulová",J2006,0)</f>
        <v>0</v>
      </c>
      <c r="BJ2006" s="13" t="s">
        <v>82</v>
      </c>
      <c r="BK2006" s="135">
        <f>ROUND(I2006*H2006,2)</f>
        <v>19950</v>
      </c>
      <c r="BL2006" s="13" t="s">
        <v>280</v>
      </c>
      <c r="BM2006" s="134" t="s">
        <v>3787</v>
      </c>
    </row>
    <row r="2007" spans="2:65" s="1" customFormat="1">
      <c r="B2007" s="25"/>
      <c r="D2007" s="136" t="s">
        <v>134</v>
      </c>
      <c r="F2007" s="137" t="s">
        <v>3786</v>
      </c>
      <c r="L2007" s="25"/>
      <c r="M2007" s="138"/>
      <c r="T2007" s="49"/>
      <c r="AT2007" s="13" t="s">
        <v>134</v>
      </c>
      <c r="AU2007" s="13" t="s">
        <v>84</v>
      </c>
    </row>
    <row r="2008" spans="2:65" s="1" customFormat="1" ht="16.5" customHeight="1">
      <c r="B2008" s="25"/>
      <c r="C2008" s="140" t="s">
        <v>3788</v>
      </c>
      <c r="D2008" s="140" t="s">
        <v>3608</v>
      </c>
      <c r="E2008" s="141" t="s">
        <v>3789</v>
      </c>
      <c r="F2008" s="142" t="s">
        <v>3790</v>
      </c>
      <c r="G2008" s="143" t="s">
        <v>146</v>
      </c>
      <c r="H2008" s="144">
        <v>500</v>
      </c>
      <c r="I2008" s="145">
        <v>7.5</v>
      </c>
      <c r="J2008" s="145">
        <f>ROUND(I2008*H2008,2)</f>
        <v>3750</v>
      </c>
      <c r="K2008" s="142" t="s">
        <v>132</v>
      </c>
      <c r="L2008" s="146"/>
      <c r="M2008" s="147" t="s">
        <v>1</v>
      </c>
      <c r="N2008" s="148" t="s">
        <v>39</v>
      </c>
      <c r="O2008" s="132">
        <v>0</v>
      </c>
      <c r="P2008" s="132">
        <f>O2008*H2008</f>
        <v>0</v>
      </c>
      <c r="Q2008" s="132">
        <v>9.0000000000000006E-5</v>
      </c>
      <c r="R2008" s="132">
        <f>Q2008*H2008</f>
        <v>4.5000000000000005E-2</v>
      </c>
      <c r="S2008" s="132">
        <v>0</v>
      </c>
      <c r="T2008" s="133">
        <f>S2008*H2008</f>
        <v>0</v>
      </c>
      <c r="AR2008" s="134" t="s">
        <v>720</v>
      </c>
      <c r="AT2008" s="134" t="s">
        <v>3608</v>
      </c>
      <c r="AU2008" s="134" t="s">
        <v>84</v>
      </c>
      <c r="AY2008" s="13" t="s">
        <v>125</v>
      </c>
      <c r="BE2008" s="135">
        <f>IF(N2008="základní",J2008,0)</f>
        <v>3750</v>
      </c>
      <c r="BF2008" s="135">
        <f>IF(N2008="snížená",J2008,0)</f>
        <v>0</v>
      </c>
      <c r="BG2008" s="135">
        <f>IF(N2008="zákl. přenesená",J2008,0)</f>
        <v>0</v>
      </c>
      <c r="BH2008" s="135">
        <f>IF(N2008="sníž. přenesená",J2008,0)</f>
        <v>0</v>
      </c>
      <c r="BI2008" s="135">
        <f>IF(N2008="nulová",J2008,0)</f>
        <v>0</v>
      </c>
      <c r="BJ2008" s="13" t="s">
        <v>82</v>
      </c>
      <c r="BK2008" s="135">
        <f>ROUND(I2008*H2008,2)</f>
        <v>3750</v>
      </c>
      <c r="BL2008" s="13" t="s">
        <v>280</v>
      </c>
      <c r="BM2008" s="134" t="s">
        <v>3791</v>
      </c>
    </row>
    <row r="2009" spans="2:65" s="1" customFormat="1">
      <c r="B2009" s="25"/>
      <c r="D2009" s="136" t="s">
        <v>134</v>
      </c>
      <c r="F2009" s="137" t="s">
        <v>3790</v>
      </c>
      <c r="L2009" s="25"/>
      <c r="M2009" s="138"/>
      <c r="T2009" s="49"/>
      <c r="AT2009" s="13" t="s">
        <v>134</v>
      </c>
      <c r="AU2009" s="13" t="s">
        <v>84</v>
      </c>
    </row>
    <row r="2010" spans="2:65" s="1" customFormat="1" ht="16.5" customHeight="1">
      <c r="B2010" s="25"/>
      <c r="C2010" s="140" t="s">
        <v>2426</v>
      </c>
      <c r="D2010" s="140" t="s">
        <v>3608</v>
      </c>
      <c r="E2010" s="141" t="s">
        <v>3792</v>
      </c>
      <c r="F2010" s="142" t="s">
        <v>3793</v>
      </c>
      <c r="G2010" s="143" t="s">
        <v>205</v>
      </c>
      <c r="H2010" s="144">
        <v>100</v>
      </c>
      <c r="I2010" s="145">
        <v>127</v>
      </c>
      <c r="J2010" s="145">
        <f>ROUND(I2010*H2010,2)</f>
        <v>12700</v>
      </c>
      <c r="K2010" s="142" t="s">
        <v>132</v>
      </c>
      <c r="L2010" s="146"/>
      <c r="M2010" s="147" t="s">
        <v>1</v>
      </c>
      <c r="N2010" s="148" t="s">
        <v>39</v>
      </c>
      <c r="O2010" s="132">
        <v>0</v>
      </c>
      <c r="P2010" s="132">
        <f>O2010*H2010</f>
        <v>0</v>
      </c>
      <c r="Q2010" s="132">
        <v>1E-3</v>
      </c>
      <c r="R2010" s="132">
        <f>Q2010*H2010</f>
        <v>0.1</v>
      </c>
      <c r="S2010" s="132">
        <v>0</v>
      </c>
      <c r="T2010" s="133">
        <f>S2010*H2010</f>
        <v>0</v>
      </c>
      <c r="AR2010" s="134" t="s">
        <v>720</v>
      </c>
      <c r="AT2010" s="134" t="s">
        <v>3608</v>
      </c>
      <c r="AU2010" s="134" t="s">
        <v>84</v>
      </c>
      <c r="AY2010" s="13" t="s">
        <v>125</v>
      </c>
      <c r="BE2010" s="135">
        <f>IF(N2010="základní",J2010,0)</f>
        <v>12700</v>
      </c>
      <c r="BF2010" s="135">
        <f>IF(N2010="snížená",J2010,0)</f>
        <v>0</v>
      </c>
      <c r="BG2010" s="135">
        <f>IF(N2010="zákl. přenesená",J2010,0)</f>
        <v>0</v>
      </c>
      <c r="BH2010" s="135">
        <f>IF(N2010="sníž. přenesená",J2010,0)</f>
        <v>0</v>
      </c>
      <c r="BI2010" s="135">
        <f>IF(N2010="nulová",J2010,0)</f>
        <v>0</v>
      </c>
      <c r="BJ2010" s="13" t="s">
        <v>82</v>
      </c>
      <c r="BK2010" s="135">
        <f>ROUND(I2010*H2010,2)</f>
        <v>12700</v>
      </c>
      <c r="BL2010" s="13" t="s">
        <v>280</v>
      </c>
      <c r="BM2010" s="134" t="s">
        <v>3794</v>
      </c>
    </row>
    <row r="2011" spans="2:65" s="1" customFormat="1">
      <c r="B2011" s="25"/>
      <c r="D2011" s="136" t="s">
        <v>134</v>
      </c>
      <c r="F2011" s="137" t="s">
        <v>3793</v>
      </c>
      <c r="L2011" s="25"/>
      <c r="M2011" s="138"/>
      <c r="T2011" s="49"/>
      <c r="AT2011" s="13" t="s">
        <v>134</v>
      </c>
      <c r="AU2011" s="13" t="s">
        <v>84</v>
      </c>
    </row>
    <row r="2012" spans="2:65" s="1" customFormat="1" ht="16.5" customHeight="1">
      <c r="B2012" s="25"/>
      <c r="C2012" s="140" t="s">
        <v>3795</v>
      </c>
      <c r="D2012" s="140" t="s">
        <v>3608</v>
      </c>
      <c r="E2012" s="141" t="s">
        <v>3796</v>
      </c>
      <c r="F2012" s="142" t="s">
        <v>3797</v>
      </c>
      <c r="G2012" s="143" t="s">
        <v>146</v>
      </c>
      <c r="H2012" s="144">
        <v>500</v>
      </c>
      <c r="I2012" s="145">
        <v>19</v>
      </c>
      <c r="J2012" s="145">
        <f>ROUND(I2012*H2012,2)</f>
        <v>9500</v>
      </c>
      <c r="K2012" s="142" t="s">
        <v>132</v>
      </c>
      <c r="L2012" s="146"/>
      <c r="M2012" s="147" t="s">
        <v>1</v>
      </c>
      <c r="N2012" s="148" t="s">
        <v>39</v>
      </c>
      <c r="O2012" s="132">
        <v>0</v>
      </c>
      <c r="P2012" s="132">
        <f>O2012*H2012</f>
        <v>0</v>
      </c>
      <c r="Q2012" s="132">
        <v>8.0000000000000007E-5</v>
      </c>
      <c r="R2012" s="132">
        <f>Q2012*H2012</f>
        <v>0.04</v>
      </c>
      <c r="S2012" s="132">
        <v>0</v>
      </c>
      <c r="T2012" s="133">
        <f>S2012*H2012</f>
        <v>0</v>
      </c>
      <c r="AR2012" s="134" t="s">
        <v>720</v>
      </c>
      <c r="AT2012" s="134" t="s">
        <v>3608</v>
      </c>
      <c r="AU2012" s="134" t="s">
        <v>84</v>
      </c>
      <c r="AY2012" s="13" t="s">
        <v>125</v>
      </c>
      <c r="BE2012" s="135">
        <f>IF(N2012="základní",J2012,0)</f>
        <v>9500</v>
      </c>
      <c r="BF2012" s="135">
        <f>IF(N2012="snížená",J2012,0)</f>
        <v>0</v>
      </c>
      <c r="BG2012" s="135">
        <f>IF(N2012="zákl. přenesená",J2012,0)</f>
        <v>0</v>
      </c>
      <c r="BH2012" s="135">
        <f>IF(N2012="sníž. přenesená",J2012,0)</f>
        <v>0</v>
      </c>
      <c r="BI2012" s="135">
        <f>IF(N2012="nulová",J2012,0)</f>
        <v>0</v>
      </c>
      <c r="BJ2012" s="13" t="s">
        <v>82</v>
      </c>
      <c r="BK2012" s="135">
        <f>ROUND(I2012*H2012,2)</f>
        <v>9500</v>
      </c>
      <c r="BL2012" s="13" t="s">
        <v>280</v>
      </c>
      <c r="BM2012" s="134" t="s">
        <v>3798</v>
      </c>
    </row>
    <row r="2013" spans="2:65" s="1" customFormat="1">
      <c r="B2013" s="25"/>
      <c r="D2013" s="136" t="s">
        <v>134</v>
      </c>
      <c r="F2013" s="137" t="s">
        <v>3797</v>
      </c>
      <c r="L2013" s="25"/>
      <c r="M2013" s="138"/>
      <c r="T2013" s="49"/>
      <c r="AT2013" s="13" t="s">
        <v>134</v>
      </c>
      <c r="AU2013" s="13" t="s">
        <v>84</v>
      </c>
    </row>
    <row r="2014" spans="2:65" s="1" customFormat="1" ht="16.5" customHeight="1">
      <c r="B2014" s="25"/>
      <c r="C2014" s="140" t="s">
        <v>2430</v>
      </c>
      <c r="D2014" s="140" t="s">
        <v>3608</v>
      </c>
      <c r="E2014" s="141" t="s">
        <v>3799</v>
      </c>
      <c r="F2014" s="142" t="s">
        <v>3800</v>
      </c>
      <c r="G2014" s="143" t="s">
        <v>146</v>
      </c>
      <c r="H2014" s="144">
        <v>500</v>
      </c>
      <c r="I2014" s="145">
        <v>15.8</v>
      </c>
      <c r="J2014" s="145">
        <f>ROUND(I2014*H2014,2)</f>
        <v>7900</v>
      </c>
      <c r="K2014" s="142" t="s">
        <v>132</v>
      </c>
      <c r="L2014" s="146"/>
      <c r="M2014" s="147" t="s">
        <v>1</v>
      </c>
      <c r="N2014" s="148" t="s">
        <v>39</v>
      </c>
      <c r="O2014" s="132">
        <v>0</v>
      </c>
      <c r="P2014" s="132">
        <f>O2014*H2014</f>
        <v>0</v>
      </c>
      <c r="Q2014" s="132">
        <v>4.0000000000000003E-5</v>
      </c>
      <c r="R2014" s="132">
        <f>Q2014*H2014</f>
        <v>0.02</v>
      </c>
      <c r="S2014" s="132">
        <v>0</v>
      </c>
      <c r="T2014" s="133">
        <f>S2014*H2014</f>
        <v>0</v>
      </c>
      <c r="AR2014" s="134" t="s">
        <v>720</v>
      </c>
      <c r="AT2014" s="134" t="s">
        <v>3608</v>
      </c>
      <c r="AU2014" s="134" t="s">
        <v>84</v>
      </c>
      <c r="AY2014" s="13" t="s">
        <v>125</v>
      </c>
      <c r="BE2014" s="135">
        <f>IF(N2014="základní",J2014,0)</f>
        <v>7900</v>
      </c>
      <c r="BF2014" s="135">
        <f>IF(N2014="snížená",J2014,0)</f>
        <v>0</v>
      </c>
      <c r="BG2014" s="135">
        <f>IF(N2014="zákl. přenesená",J2014,0)</f>
        <v>0</v>
      </c>
      <c r="BH2014" s="135">
        <f>IF(N2014="sníž. přenesená",J2014,0)</f>
        <v>0</v>
      </c>
      <c r="BI2014" s="135">
        <f>IF(N2014="nulová",J2014,0)</f>
        <v>0</v>
      </c>
      <c r="BJ2014" s="13" t="s">
        <v>82</v>
      </c>
      <c r="BK2014" s="135">
        <f>ROUND(I2014*H2014,2)</f>
        <v>7900</v>
      </c>
      <c r="BL2014" s="13" t="s">
        <v>280</v>
      </c>
      <c r="BM2014" s="134" t="s">
        <v>3801</v>
      </c>
    </row>
    <row r="2015" spans="2:65" s="1" customFormat="1">
      <c r="B2015" s="25"/>
      <c r="D2015" s="136" t="s">
        <v>134</v>
      </c>
      <c r="F2015" s="137" t="s">
        <v>3800</v>
      </c>
      <c r="L2015" s="25"/>
      <c r="M2015" s="138"/>
      <c r="T2015" s="49"/>
      <c r="AT2015" s="13" t="s">
        <v>134</v>
      </c>
      <c r="AU2015" s="13" t="s">
        <v>84</v>
      </c>
    </row>
    <row r="2016" spans="2:65" s="1" customFormat="1" ht="16.5" customHeight="1">
      <c r="B2016" s="25"/>
      <c r="C2016" s="140" t="s">
        <v>3802</v>
      </c>
      <c r="D2016" s="140" t="s">
        <v>3608</v>
      </c>
      <c r="E2016" s="141" t="s">
        <v>3803</v>
      </c>
      <c r="F2016" s="142" t="s">
        <v>3804</v>
      </c>
      <c r="G2016" s="143" t="s">
        <v>146</v>
      </c>
      <c r="H2016" s="144">
        <v>1000</v>
      </c>
      <c r="I2016" s="145">
        <v>29</v>
      </c>
      <c r="J2016" s="145">
        <f>ROUND(I2016*H2016,2)</f>
        <v>29000</v>
      </c>
      <c r="K2016" s="142" t="s">
        <v>132</v>
      </c>
      <c r="L2016" s="146"/>
      <c r="M2016" s="147" t="s">
        <v>1</v>
      </c>
      <c r="N2016" s="148" t="s">
        <v>39</v>
      </c>
      <c r="O2016" s="132">
        <v>0</v>
      </c>
      <c r="P2016" s="132">
        <f>O2016*H2016</f>
        <v>0</v>
      </c>
      <c r="Q2016" s="132">
        <v>1.6000000000000001E-4</v>
      </c>
      <c r="R2016" s="132">
        <f>Q2016*H2016</f>
        <v>0.16</v>
      </c>
      <c r="S2016" s="132">
        <v>0</v>
      </c>
      <c r="T2016" s="133">
        <f>S2016*H2016</f>
        <v>0</v>
      </c>
      <c r="AR2016" s="134" t="s">
        <v>720</v>
      </c>
      <c r="AT2016" s="134" t="s">
        <v>3608</v>
      </c>
      <c r="AU2016" s="134" t="s">
        <v>84</v>
      </c>
      <c r="AY2016" s="13" t="s">
        <v>125</v>
      </c>
      <c r="BE2016" s="135">
        <f>IF(N2016="základní",J2016,0)</f>
        <v>29000</v>
      </c>
      <c r="BF2016" s="135">
        <f>IF(N2016="snížená",J2016,0)</f>
        <v>0</v>
      </c>
      <c r="BG2016" s="135">
        <f>IF(N2016="zákl. přenesená",J2016,0)</f>
        <v>0</v>
      </c>
      <c r="BH2016" s="135">
        <f>IF(N2016="sníž. přenesená",J2016,0)</f>
        <v>0</v>
      </c>
      <c r="BI2016" s="135">
        <f>IF(N2016="nulová",J2016,0)</f>
        <v>0</v>
      </c>
      <c r="BJ2016" s="13" t="s">
        <v>82</v>
      </c>
      <c r="BK2016" s="135">
        <f>ROUND(I2016*H2016,2)</f>
        <v>29000</v>
      </c>
      <c r="BL2016" s="13" t="s">
        <v>280</v>
      </c>
      <c r="BM2016" s="134" t="s">
        <v>3805</v>
      </c>
    </row>
    <row r="2017" spans="2:65" s="1" customFormat="1">
      <c r="B2017" s="25"/>
      <c r="D2017" s="136" t="s">
        <v>134</v>
      </c>
      <c r="F2017" s="137" t="s">
        <v>3804</v>
      </c>
      <c r="L2017" s="25"/>
      <c r="M2017" s="138"/>
      <c r="T2017" s="49"/>
      <c r="AT2017" s="13" t="s">
        <v>134</v>
      </c>
      <c r="AU2017" s="13" t="s">
        <v>84</v>
      </c>
    </row>
    <row r="2018" spans="2:65" s="1" customFormat="1" ht="16.5" customHeight="1">
      <c r="B2018" s="25"/>
      <c r="C2018" s="140" t="s">
        <v>2435</v>
      </c>
      <c r="D2018" s="140" t="s">
        <v>3608</v>
      </c>
      <c r="E2018" s="141" t="s">
        <v>3806</v>
      </c>
      <c r="F2018" s="142" t="s">
        <v>3807</v>
      </c>
      <c r="G2018" s="143" t="s">
        <v>146</v>
      </c>
      <c r="H2018" s="144">
        <v>1000</v>
      </c>
      <c r="I2018" s="145">
        <v>30</v>
      </c>
      <c r="J2018" s="145">
        <f>ROUND(I2018*H2018,2)</f>
        <v>30000</v>
      </c>
      <c r="K2018" s="142" t="s">
        <v>132</v>
      </c>
      <c r="L2018" s="146"/>
      <c r="M2018" s="147" t="s">
        <v>1</v>
      </c>
      <c r="N2018" s="148" t="s">
        <v>39</v>
      </c>
      <c r="O2018" s="132">
        <v>0</v>
      </c>
      <c r="P2018" s="132">
        <f>O2018*H2018</f>
        <v>0</v>
      </c>
      <c r="Q2018" s="132">
        <v>4.0000000000000003E-5</v>
      </c>
      <c r="R2018" s="132">
        <f>Q2018*H2018</f>
        <v>0.04</v>
      </c>
      <c r="S2018" s="132">
        <v>0</v>
      </c>
      <c r="T2018" s="133">
        <f>S2018*H2018</f>
        <v>0</v>
      </c>
      <c r="AR2018" s="134" t="s">
        <v>720</v>
      </c>
      <c r="AT2018" s="134" t="s">
        <v>3608</v>
      </c>
      <c r="AU2018" s="134" t="s">
        <v>84</v>
      </c>
      <c r="AY2018" s="13" t="s">
        <v>125</v>
      </c>
      <c r="BE2018" s="135">
        <f>IF(N2018="základní",J2018,0)</f>
        <v>30000</v>
      </c>
      <c r="BF2018" s="135">
        <f>IF(N2018="snížená",J2018,0)</f>
        <v>0</v>
      </c>
      <c r="BG2018" s="135">
        <f>IF(N2018="zákl. přenesená",J2018,0)</f>
        <v>0</v>
      </c>
      <c r="BH2018" s="135">
        <f>IF(N2018="sníž. přenesená",J2018,0)</f>
        <v>0</v>
      </c>
      <c r="BI2018" s="135">
        <f>IF(N2018="nulová",J2018,0)</f>
        <v>0</v>
      </c>
      <c r="BJ2018" s="13" t="s">
        <v>82</v>
      </c>
      <c r="BK2018" s="135">
        <f>ROUND(I2018*H2018,2)</f>
        <v>30000</v>
      </c>
      <c r="BL2018" s="13" t="s">
        <v>280</v>
      </c>
      <c r="BM2018" s="134" t="s">
        <v>3808</v>
      </c>
    </row>
    <row r="2019" spans="2:65" s="1" customFormat="1">
      <c r="B2019" s="25"/>
      <c r="D2019" s="136" t="s">
        <v>134</v>
      </c>
      <c r="F2019" s="137" t="s">
        <v>3807</v>
      </c>
      <c r="L2019" s="25"/>
      <c r="M2019" s="138"/>
      <c r="T2019" s="49"/>
      <c r="AT2019" s="13" t="s">
        <v>134</v>
      </c>
      <c r="AU2019" s="13" t="s">
        <v>84</v>
      </c>
    </row>
    <row r="2020" spans="2:65" s="1" customFormat="1" ht="16.5" customHeight="1">
      <c r="B2020" s="25"/>
      <c r="C2020" s="140" t="s">
        <v>3809</v>
      </c>
      <c r="D2020" s="140" t="s">
        <v>3608</v>
      </c>
      <c r="E2020" s="141" t="s">
        <v>3810</v>
      </c>
      <c r="F2020" s="142" t="s">
        <v>3811</v>
      </c>
      <c r="G2020" s="143" t="s">
        <v>146</v>
      </c>
      <c r="H2020" s="144">
        <v>50</v>
      </c>
      <c r="I2020" s="145">
        <v>1260</v>
      </c>
      <c r="J2020" s="145">
        <f>ROUND(I2020*H2020,2)</f>
        <v>63000</v>
      </c>
      <c r="K2020" s="142" t="s">
        <v>132</v>
      </c>
      <c r="L2020" s="146"/>
      <c r="M2020" s="147" t="s">
        <v>1</v>
      </c>
      <c r="N2020" s="148" t="s">
        <v>39</v>
      </c>
      <c r="O2020" s="132">
        <v>0</v>
      </c>
      <c r="P2020" s="132">
        <f>O2020*H2020</f>
        <v>0</v>
      </c>
      <c r="Q2020" s="132">
        <v>1.004E-2</v>
      </c>
      <c r="R2020" s="132">
        <f>Q2020*H2020</f>
        <v>0.502</v>
      </c>
      <c r="S2020" s="132">
        <v>0</v>
      </c>
      <c r="T2020" s="133">
        <f>S2020*H2020</f>
        <v>0</v>
      </c>
      <c r="AR2020" s="134" t="s">
        <v>720</v>
      </c>
      <c r="AT2020" s="134" t="s">
        <v>3608</v>
      </c>
      <c r="AU2020" s="134" t="s">
        <v>84</v>
      </c>
      <c r="AY2020" s="13" t="s">
        <v>125</v>
      </c>
      <c r="BE2020" s="135">
        <f>IF(N2020="základní",J2020,0)</f>
        <v>63000</v>
      </c>
      <c r="BF2020" s="135">
        <f>IF(N2020="snížená",J2020,0)</f>
        <v>0</v>
      </c>
      <c r="BG2020" s="135">
        <f>IF(N2020="zákl. přenesená",J2020,0)</f>
        <v>0</v>
      </c>
      <c r="BH2020" s="135">
        <f>IF(N2020="sníž. přenesená",J2020,0)</f>
        <v>0</v>
      </c>
      <c r="BI2020" s="135">
        <f>IF(N2020="nulová",J2020,0)</f>
        <v>0</v>
      </c>
      <c r="BJ2020" s="13" t="s">
        <v>82</v>
      </c>
      <c r="BK2020" s="135">
        <f>ROUND(I2020*H2020,2)</f>
        <v>63000</v>
      </c>
      <c r="BL2020" s="13" t="s">
        <v>280</v>
      </c>
      <c r="BM2020" s="134" t="s">
        <v>3812</v>
      </c>
    </row>
    <row r="2021" spans="2:65" s="1" customFormat="1">
      <c r="B2021" s="25"/>
      <c r="D2021" s="136" t="s">
        <v>134</v>
      </c>
      <c r="F2021" s="137" t="s">
        <v>3811</v>
      </c>
      <c r="L2021" s="25"/>
      <c r="M2021" s="138"/>
      <c r="T2021" s="49"/>
      <c r="AT2021" s="13" t="s">
        <v>134</v>
      </c>
      <c r="AU2021" s="13" t="s">
        <v>84</v>
      </c>
    </row>
    <row r="2022" spans="2:65" s="1" customFormat="1" ht="16.5" customHeight="1">
      <c r="B2022" s="25"/>
      <c r="C2022" s="140" t="s">
        <v>2439</v>
      </c>
      <c r="D2022" s="140" t="s">
        <v>3608</v>
      </c>
      <c r="E2022" s="141" t="s">
        <v>3813</v>
      </c>
      <c r="F2022" s="142" t="s">
        <v>3814</v>
      </c>
      <c r="G2022" s="143" t="s">
        <v>146</v>
      </c>
      <c r="H2022" s="144">
        <v>50</v>
      </c>
      <c r="I2022" s="145">
        <v>1260</v>
      </c>
      <c r="J2022" s="145">
        <f>ROUND(I2022*H2022,2)</f>
        <v>63000</v>
      </c>
      <c r="K2022" s="142" t="s">
        <v>132</v>
      </c>
      <c r="L2022" s="146"/>
      <c r="M2022" s="147" t="s">
        <v>1</v>
      </c>
      <c r="N2022" s="148" t="s">
        <v>39</v>
      </c>
      <c r="O2022" s="132">
        <v>0</v>
      </c>
      <c r="P2022" s="132">
        <f>O2022*H2022</f>
        <v>0</v>
      </c>
      <c r="Q2022" s="132">
        <v>1.0059999999999999E-2</v>
      </c>
      <c r="R2022" s="132">
        <f>Q2022*H2022</f>
        <v>0.503</v>
      </c>
      <c r="S2022" s="132">
        <v>0</v>
      </c>
      <c r="T2022" s="133">
        <f>S2022*H2022</f>
        <v>0</v>
      </c>
      <c r="AR2022" s="134" t="s">
        <v>720</v>
      </c>
      <c r="AT2022" s="134" t="s">
        <v>3608</v>
      </c>
      <c r="AU2022" s="134" t="s">
        <v>84</v>
      </c>
      <c r="AY2022" s="13" t="s">
        <v>125</v>
      </c>
      <c r="BE2022" s="135">
        <f>IF(N2022="základní",J2022,0)</f>
        <v>63000</v>
      </c>
      <c r="BF2022" s="135">
        <f>IF(N2022="snížená",J2022,0)</f>
        <v>0</v>
      </c>
      <c r="BG2022" s="135">
        <f>IF(N2022="zákl. přenesená",J2022,0)</f>
        <v>0</v>
      </c>
      <c r="BH2022" s="135">
        <f>IF(N2022="sníž. přenesená",J2022,0)</f>
        <v>0</v>
      </c>
      <c r="BI2022" s="135">
        <f>IF(N2022="nulová",J2022,0)</f>
        <v>0</v>
      </c>
      <c r="BJ2022" s="13" t="s">
        <v>82</v>
      </c>
      <c r="BK2022" s="135">
        <f>ROUND(I2022*H2022,2)</f>
        <v>63000</v>
      </c>
      <c r="BL2022" s="13" t="s">
        <v>280</v>
      </c>
      <c r="BM2022" s="134" t="s">
        <v>3815</v>
      </c>
    </row>
    <row r="2023" spans="2:65" s="1" customFormat="1">
      <c r="B2023" s="25"/>
      <c r="D2023" s="136" t="s">
        <v>134</v>
      </c>
      <c r="F2023" s="137" t="s">
        <v>3814</v>
      </c>
      <c r="L2023" s="25"/>
      <c r="M2023" s="138"/>
      <c r="T2023" s="49"/>
      <c r="AT2023" s="13" t="s">
        <v>134</v>
      </c>
      <c r="AU2023" s="13" t="s">
        <v>84</v>
      </c>
    </row>
    <row r="2024" spans="2:65" s="1" customFormat="1" ht="16.5" customHeight="1">
      <c r="B2024" s="25"/>
      <c r="C2024" s="140" t="s">
        <v>3816</v>
      </c>
      <c r="D2024" s="140" t="s">
        <v>3608</v>
      </c>
      <c r="E2024" s="141" t="s">
        <v>3817</v>
      </c>
      <c r="F2024" s="142" t="s">
        <v>3818</v>
      </c>
      <c r="G2024" s="143" t="s">
        <v>146</v>
      </c>
      <c r="H2024" s="144">
        <v>50</v>
      </c>
      <c r="I2024" s="145">
        <v>1260</v>
      </c>
      <c r="J2024" s="145">
        <f>ROUND(I2024*H2024,2)</f>
        <v>63000</v>
      </c>
      <c r="K2024" s="142" t="s">
        <v>132</v>
      </c>
      <c r="L2024" s="146"/>
      <c r="M2024" s="147" t="s">
        <v>1</v>
      </c>
      <c r="N2024" s="148" t="s">
        <v>39</v>
      </c>
      <c r="O2024" s="132">
        <v>0</v>
      </c>
      <c r="P2024" s="132">
        <f>O2024*H2024</f>
        <v>0</v>
      </c>
      <c r="Q2024" s="132">
        <v>1.0030000000000001E-2</v>
      </c>
      <c r="R2024" s="132">
        <f>Q2024*H2024</f>
        <v>0.50150000000000006</v>
      </c>
      <c r="S2024" s="132">
        <v>0</v>
      </c>
      <c r="T2024" s="133">
        <f>S2024*H2024</f>
        <v>0</v>
      </c>
      <c r="AR2024" s="134" t="s">
        <v>720</v>
      </c>
      <c r="AT2024" s="134" t="s">
        <v>3608</v>
      </c>
      <c r="AU2024" s="134" t="s">
        <v>84</v>
      </c>
      <c r="AY2024" s="13" t="s">
        <v>125</v>
      </c>
      <c r="BE2024" s="135">
        <f>IF(N2024="základní",J2024,0)</f>
        <v>63000</v>
      </c>
      <c r="BF2024" s="135">
        <f>IF(N2024="snížená",J2024,0)</f>
        <v>0</v>
      </c>
      <c r="BG2024" s="135">
        <f>IF(N2024="zákl. přenesená",J2024,0)</f>
        <v>0</v>
      </c>
      <c r="BH2024" s="135">
        <f>IF(N2024="sníž. přenesená",J2024,0)</f>
        <v>0</v>
      </c>
      <c r="BI2024" s="135">
        <f>IF(N2024="nulová",J2024,0)</f>
        <v>0</v>
      </c>
      <c r="BJ2024" s="13" t="s">
        <v>82</v>
      </c>
      <c r="BK2024" s="135">
        <f>ROUND(I2024*H2024,2)</f>
        <v>63000</v>
      </c>
      <c r="BL2024" s="13" t="s">
        <v>280</v>
      </c>
      <c r="BM2024" s="134" t="s">
        <v>3819</v>
      </c>
    </row>
    <row r="2025" spans="2:65" s="1" customFormat="1">
      <c r="B2025" s="25"/>
      <c r="D2025" s="136" t="s">
        <v>134</v>
      </c>
      <c r="F2025" s="137" t="s">
        <v>3818</v>
      </c>
      <c r="L2025" s="25"/>
      <c r="M2025" s="138"/>
      <c r="T2025" s="49"/>
      <c r="AT2025" s="13" t="s">
        <v>134</v>
      </c>
      <c r="AU2025" s="13" t="s">
        <v>84</v>
      </c>
    </row>
    <row r="2026" spans="2:65" s="1" customFormat="1" ht="16.5" customHeight="1">
      <c r="B2026" s="25"/>
      <c r="C2026" s="140" t="s">
        <v>2444</v>
      </c>
      <c r="D2026" s="140" t="s">
        <v>3608</v>
      </c>
      <c r="E2026" s="141" t="s">
        <v>3820</v>
      </c>
      <c r="F2026" s="142" t="s">
        <v>3821</v>
      </c>
      <c r="G2026" s="143" t="s">
        <v>146</v>
      </c>
      <c r="H2026" s="144">
        <v>50</v>
      </c>
      <c r="I2026" s="145">
        <v>1260</v>
      </c>
      <c r="J2026" s="145">
        <f>ROUND(I2026*H2026,2)</f>
        <v>63000</v>
      </c>
      <c r="K2026" s="142" t="s">
        <v>132</v>
      </c>
      <c r="L2026" s="146"/>
      <c r="M2026" s="147" t="s">
        <v>1</v>
      </c>
      <c r="N2026" s="148" t="s">
        <v>39</v>
      </c>
      <c r="O2026" s="132">
        <v>0</v>
      </c>
      <c r="P2026" s="132">
        <f>O2026*H2026</f>
        <v>0</v>
      </c>
      <c r="Q2026" s="132">
        <v>1.0030000000000001E-2</v>
      </c>
      <c r="R2026" s="132">
        <f>Q2026*H2026</f>
        <v>0.50150000000000006</v>
      </c>
      <c r="S2026" s="132">
        <v>0</v>
      </c>
      <c r="T2026" s="133">
        <f>S2026*H2026</f>
        <v>0</v>
      </c>
      <c r="AR2026" s="134" t="s">
        <v>720</v>
      </c>
      <c r="AT2026" s="134" t="s">
        <v>3608</v>
      </c>
      <c r="AU2026" s="134" t="s">
        <v>84</v>
      </c>
      <c r="AY2026" s="13" t="s">
        <v>125</v>
      </c>
      <c r="BE2026" s="135">
        <f>IF(N2026="základní",J2026,0)</f>
        <v>63000</v>
      </c>
      <c r="BF2026" s="135">
        <f>IF(N2026="snížená",J2026,0)</f>
        <v>0</v>
      </c>
      <c r="BG2026" s="135">
        <f>IF(N2026="zákl. přenesená",J2026,0)</f>
        <v>0</v>
      </c>
      <c r="BH2026" s="135">
        <f>IF(N2026="sníž. přenesená",J2026,0)</f>
        <v>0</v>
      </c>
      <c r="BI2026" s="135">
        <f>IF(N2026="nulová",J2026,0)</f>
        <v>0</v>
      </c>
      <c r="BJ2026" s="13" t="s">
        <v>82</v>
      </c>
      <c r="BK2026" s="135">
        <f>ROUND(I2026*H2026,2)</f>
        <v>63000</v>
      </c>
      <c r="BL2026" s="13" t="s">
        <v>280</v>
      </c>
      <c r="BM2026" s="134" t="s">
        <v>3822</v>
      </c>
    </row>
    <row r="2027" spans="2:65" s="1" customFormat="1">
      <c r="B2027" s="25"/>
      <c r="D2027" s="136" t="s">
        <v>134</v>
      </c>
      <c r="F2027" s="137" t="s">
        <v>3821</v>
      </c>
      <c r="L2027" s="25"/>
      <c r="M2027" s="138"/>
      <c r="T2027" s="49"/>
      <c r="AT2027" s="13" t="s">
        <v>134</v>
      </c>
      <c r="AU2027" s="13" t="s">
        <v>84</v>
      </c>
    </row>
    <row r="2028" spans="2:65" s="1" customFormat="1" ht="16.5" customHeight="1">
      <c r="B2028" s="25"/>
      <c r="C2028" s="140" t="s">
        <v>3823</v>
      </c>
      <c r="D2028" s="140" t="s">
        <v>3608</v>
      </c>
      <c r="E2028" s="141" t="s">
        <v>3824</v>
      </c>
      <c r="F2028" s="142" t="s">
        <v>3825</v>
      </c>
      <c r="G2028" s="143" t="s">
        <v>146</v>
      </c>
      <c r="H2028" s="144">
        <v>50</v>
      </c>
      <c r="I2028" s="145">
        <v>1260</v>
      </c>
      <c r="J2028" s="145">
        <f>ROUND(I2028*H2028,2)</f>
        <v>63000</v>
      </c>
      <c r="K2028" s="142" t="s">
        <v>132</v>
      </c>
      <c r="L2028" s="146"/>
      <c r="M2028" s="147" t="s">
        <v>1</v>
      </c>
      <c r="N2028" s="148" t="s">
        <v>39</v>
      </c>
      <c r="O2028" s="132">
        <v>0</v>
      </c>
      <c r="P2028" s="132">
        <f>O2028*H2028</f>
        <v>0</v>
      </c>
      <c r="Q2028" s="132">
        <v>9.9799999999999993E-3</v>
      </c>
      <c r="R2028" s="132">
        <f>Q2028*H2028</f>
        <v>0.49899999999999994</v>
      </c>
      <c r="S2028" s="132">
        <v>0</v>
      </c>
      <c r="T2028" s="133">
        <f>S2028*H2028</f>
        <v>0</v>
      </c>
      <c r="AR2028" s="134" t="s">
        <v>720</v>
      </c>
      <c r="AT2028" s="134" t="s">
        <v>3608</v>
      </c>
      <c r="AU2028" s="134" t="s">
        <v>84</v>
      </c>
      <c r="AY2028" s="13" t="s">
        <v>125</v>
      </c>
      <c r="BE2028" s="135">
        <f>IF(N2028="základní",J2028,0)</f>
        <v>63000</v>
      </c>
      <c r="BF2028" s="135">
        <f>IF(N2028="snížená",J2028,0)</f>
        <v>0</v>
      </c>
      <c r="BG2028" s="135">
        <f>IF(N2028="zákl. přenesená",J2028,0)</f>
        <v>0</v>
      </c>
      <c r="BH2028" s="135">
        <f>IF(N2028="sníž. přenesená",J2028,0)</f>
        <v>0</v>
      </c>
      <c r="BI2028" s="135">
        <f>IF(N2028="nulová",J2028,0)</f>
        <v>0</v>
      </c>
      <c r="BJ2028" s="13" t="s">
        <v>82</v>
      </c>
      <c r="BK2028" s="135">
        <f>ROUND(I2028*H2028,2)</f>
        <v>63000</v>
      </c>
      <c r="BL2028" s="13" t="s">
        <v>280</v>
      </c>
      <c r="BM2028" s="134" t="s">
        <v>3826</v>
      </c>
    </row>
    <row r="2029" spans="2:65" s="1" customFormat="1">
      <c r="B2029" s="25"/>
      <c r="D2029" s="136" t="s">
        <v>134</v>
      </c>
      <c r="F2029" s="137" t="s">
        <v>3825</v>
      </c>
      <c r="L2029" s="25"/>
      <c r="M2029" s="138"/>
      <c r="T2029" s="49"/>
      <c r="AT2029" s="13" t="s">
        <v>134</v>
      </c>
      <c r="AU2029" s="13" t="s">
        <v>84</v>
      </c>
    </row>
    <row r="2030" spans="2:65" s="1" customFormat="1" ht="16.5" customHeight="1">
      <c r="B2030" s="25"/>
      <c r="C2030" s="140" t="s">
        <v>2449</v>
      </c>
      <c r="D2030" s="140" t="s">
        <v>3608</v>
      </c>
      <c r="E2030" s="141" t="s">
        <v>3827</v>
      </c>
      <c r="F2030" s="142" t="s">
        <v>3828</v>
      </c>
      <c r="G2030" s="143" t="s">
        <v>146</v>
      </c>
      <c r="H2030" s="144">
        <v>50</v>
      </c>
      <c r="I2030" s="145">
        <v>1350</v>
      </c>
      <c r="J2030" s="145">
        <f>ROUND(I2030*H2030,2)</f>
        <v>67500</v>
      </c>
      <c r="K2030" s="142" t="s">
        <v>132</v>
      </c>
      <c r="L2030" s="146"/>
      <c r="M2030" s="147" t="s">
        <v>1</v>
      </c>
      <c r="N2030" s="148" t="s">
        <v>39</v>
      </c>
      <c r="O2030" s="132">
        <v>0</v>
      </c>
      <c r="P2030" s="132">
        <f>O2030*H2030</f>
        <v>0</v>
      </c>
      <c r="Q2030" s="132">
        <v>1.014E-2</v>
      </c>
      <c r="R2030" s="132">
        <f>Q2030*H2030</f>
        <v>0.50700000000000001</v>
      </c>
      <c r="S2030" s="132">
        <v>0</v>
      </c>
      <c r="T2030" s="133">
        <f>S2030*H2030</f>
        <v>0</v>
      </c>
      <c r="AR2030" s="134" t="s">
        <v>720</v>
      </c>
      <c r="AT2030" s="134" t="s">
        <v>3608</v>
      </c>
      <c r="AU2030" s="134" t="s">
        <v>84</v>
      </c>
      <c r="AY2030" s="13" t="s">
        <v>125</v>
      </c>
      <c r="BE2030" s="135">
        <f>IF(N2030="základní",J2030,0)</f>
        <v>67500</v>
      </c>
      <c r="BF2030" s="135">
        <f>IF(N2030="snížená",J2030,0)</f>
        <v>0</v>
      </c>
      <c r="BG2030" s="135">
        <f>IF(N2030="zákl. přenesená",J2030,0)</f>
        <v>0</v>
      </c>
      <c r="BH2030" s="135">
        <f>IF(N2030="sníž. přenesená",J2030,0)</f>
        <v>0</v>
      </c>
      <c r="BI2030" s="135">
        <f>IF(N2030="nulová",J2030,0)</f>
        <v>0</v>
      </c>
      <c r="BJ2030" s="13" t="s">
        <v>82</v>
      </c>
      <c r="BK2030" s="135">
        <f>ROUND(I2030*H2030,2)</f>
        <v>67500</v>
      </c>
      <c r="BL2030" s="13" t="s">
        <v>280</v>
      </c>
      <c r="BM2030" s="134" t="s">
        <v>3829</v>
      </c>
    </row>
    <row r="2031" spans="2:65" s="1" customFormat="1">
      <c r="B2031" s="25"/>
      <c r="D2031" s="136" t="s">
        <v>134</v>
      </c>
      <c r="F2031" s="137" t="s">
        <v>3828</v>
      </c>
      <c r="L2031" s="25"/>
      <c r="M2031" s="138"/>
      <c r="T2031" s="49"/>
      <c r="AT2031" s="13" t="s">
        <v>134</v>
      </c>
      <c r="AU2031" s="13" t="s">
        <v>84</v>
      </c>
    </row>
    <row r="2032" spans="2:65" s="1" customFormat="1" ht="16.5" customHeight="1">
      <c r="B2032" s="25"/>
      <c r="C2032" s="140" t="s">
        <v>3830</v>
      </c>
      <c r="D2032" s="140" t="s">
        <v>3608</v>
      </c>
      <c r="E2032" s="141" t="s">
        <v>3831</v>
      </c>
      <c r="F2032" s="142" t="s">
        <v>3832</v>
      </c>
      <c r="G2032" s="143" t="s">
        <v>146</v>
      </c>
      <c r="H2032" s="144">
        <v>50</v>
      </c>
      <c r="I2032" s="145">
        <v>1350</v>
      </c>
      <c r="J2032" s="145">
        <f>ROUND(I2032*H2032,2)</f>
        <v>67500</v>
      </c>
      <c r="K2032" s="142" t="s">
        <v>132</v>
      </c>
      <c r="L2032" s="146"/>
      <c r="M2032" s="147" t="s">
        <v>1</v>
      </c>
      <c r="N2032" s="148" t="s">
        <v>39</v>
      </c>
      <c r="O2032" s="132">
        <v>0</v>
      </c>
      <c r="P2032" s="132">
        <f>O2032*H2032</f>
        <v>0</v>
      </c>
      <c r="Q2032" s="132">
        <v>1.099E-2</v>
      </c>
      <c r="R2032" s="132">
        <f>Q2032*H2032</f>
        <v>0.54949999999999999</v>
      </c>
      <c r="S2032" s="132">
        <v>0</v>
      </c>
      <c r="T2032" s="133">
        <f>S2032*H2032</f>
        <v>0</v>
      </c>
      <c r="AR2032" s="134" t="s">
        <v>720</v>
      </c>
      <c r="AT2032" s="134" t="s">
        <v>3608</v>
      </c>
      <c r="AU2032" s="134" t="s">
        <v>84</v>
      </c>
      <c r="AY2032" s="13" t="s">
        <v>125</v>
      </c>
      <c r="BE2032" s="135">
        <f>IF(N2032="základní",J2032,0)</f>
        <v>67500</v>
      </c>
      <c r="BF2032" s="135">
        <f>IF(N2032="snížená",J2032,0)</f>
        <v>0</v>
      </c>
      <c r="BG2032" s="135">
        <f>IF(N2032="zákl. přenesená",J2032,0)</f>
        <v>0</v>
      </c>
      <c r="BH2032" s="135">
        <f>IF(N2032="sníž. přenesená",J2032,0)</f>
        <v>0</v>
      </c>
      <c r="BI2032" s="135">
        <f>IF(N2032="nulová",J2032,0)</f>
        <v>0</v>
      </c>
      <c r="BJ2032" s="13" t="s">
        <v>82</v>
      </c>
      <c r="BK2032" s="135">
        <f>ROUND(I2032*H2032,2)</f>
        <v>67500</v>
      </c>
      <c r="BL2032" s="13" t="s">
        <v>280</v>
      </c>
      <c r="BM2032" s="134" t="s">
        <v>3833</v>
      </c>
    </row>
    <row r="2033" spans="2:65" s="1" customFormat="1">
      <c r="B2033" s="25"/>
      <c r="D2033" s="136" t="s">
        <v>134</v>
      </c>
      <c r="F2033" s="137" t="s">
        <v>3832</v>
      </c>
      <c r="L2033" s="25"/>
      <c r="M2033" s="138"/>
      <c r="T2033" s="49"/>
      <c r="AT2033" s="13" t="s">
        <v>134</v>
      </c>
      <c r="AU2033" s="13" t="s">
        <v>84</v>
      </c>
    </row>
    <row r="2034" spans="2:65" s="1" customFormat="1" ht="16.5" customHeight="1">
      <c r="B2034" s="25"/>
      <c r="C2034" s="140" t="s">
        <v>2454</v>
      </c>
      <c r="D2034" s="140" t="s">
        <v>3608</v>
      </c>
      <c r="E2034" s="141" t="s">
        <v>3834</v>
      </c>
      <c r="F2034" s="142" t="s">
        <v>3835</v>
      </c>
      <c r="G2034" s="143" t="s">
        <v>146</v>
      </c>
      <c r="H2034" s="144">
        <v>2</v>
      </c>
      <c r="I2034" s="145">
        <v>97400</v>
      </c>
      <c r="J2034" s="145">
        <f>ROUND(I2034*H2034,2)</f>
        <v>194800</v>
      </c>
      <c r="K2034" s="142" t="s">
        <v>132</v>
      </c>
      <c r="L2034" s="146"/>
      <c r="M2034" s="147" t="s">
        <v>1</v>
      </c>
      <c r="N2034" s="148" t="s">
        <v>39</v>
      </c>
      <c r="O2034" s="132">
        <v>0</v>
      </c>
      <c r="P2034" s="132">
        <f>O2034*H2034</f>
        <v>0</v>
      </c>
      <c r="Q2034" s="132">
        <v>0.08</v>
      </c>
      <c r="R2034" s="132">
        <f>Q2034*H2034</f>
        <v>0.16</v>
      </c>
      <c r="S2034" s="132">
        <v>0</v>
      </c>
      <c r="T2034" s="133">
        <f>S2034*H2034</f>
        <v>0</v>
      </c>
      <c r="AR2034" s="134" t="s">
        <v>720</v>
      </c>
      <c r="AT2034" s="134" t="s">
        <v>3608</v>
      </c>
      <c r="AU2034" s="134" t="s">
        <v>84</v>
      </c>
      <c r="AY2034" s="13" t="s">
        <v>125</v>
      </c>
      <c r="BE2034" s="135">
        <f>IF(N2034="základní",J2034,0)</f>
        <v>194800</v>
      </c>
      <c r="BF2034" s="135">
        <f>IF(N2034="snížená",J2034,0)</f>
        <v>0</v>
      </c>
      <c r="BG2034" s="135">
        <f>IF(N2034="zákl. přenesená",J2034,0)</f>
        <v>0</v>
      </c>
      <c r="BH2034" s="135">
        <f>IF(N2034="sníž. přenesená",J2034,0)</f>
        <v>0</v>
      </c>
      <c r="BI2034" s="135">
        <f>IF(N2034="nulová",J2034,0)</f>
        <v>0</v>
      </c>
      <c r="BJ2034" s="13" t="s">
        <v>82</v>
      </c>
      <c r="BK2034" s="135">
        <f>ROUND(I2034*H2034,2)</f>
        <v>194800</v>
      </c>
      <c r="BL2034" s="13" t="s">
        <v>280</v>
      </c>
      <c r="BM2034" s="134" t="s">
        <v>3836</v>
      </c>
    </row>
    <row r="2035" spans="2:65" s="1" customFormat="1">
      <c r="B2035" s="25"/>
      <c r="D2035" s="136" t="s">
        <v>134</v>
      </c>
      <c r="F2035" s="137" t="s">
        <v>3835</v>
      </c>
      <c r="L2035" s="25"/>
      <c r="M2035" s="138"/>
      <c r="T2035" s="49"/>
      <c r="AT2035" s="13" t="s">
        <v>134</v>
      </c>
      <c r="AU2035" s="13" t="s">
        <v>84</v>
      </c>
    </row>
    <row r="2036" spans="2:65" s="1" customFormat="1" ht="16.5" customHeight="1">
      <c r="B2036" s="25"/>
      <c r="C2036" s="140" t="s">
        <v>3837</v>
      </c>
      <c r="D2036" s="140" t="s">
        <v>3608</v>
      </c>
      <c r="E2036" s="141" t="s">
        <v>3838</v>
      </c>
      <c r="F2036" s="142" t="s">
        <v>3839</v>
      </c>
      <c r="G2036" s="143" t="s">
        <v>146</v>
      </c>
      <c r="H2036" s="144">
        <v>2</v>
      </c>
      <c r="I2036" s="145">
        <v>97400</v>
      </c>
      <c r="J2036" s="145">
        <f>ROUND(I2036*H2036,2)</f>
        <v>194800</v>
      </c>
      <c r="K2036" s="142" t="s">
        <v>132</v>
      </c>
      <c r="L2036" s="146"/>
      <c r="M2036" s="147" t="s">
        <v>1</v>
      </c>
      <c r="N2036" s="148" t="s">
        <v>39</v>
      </c>
      <c r="O2036" s="132">
        <v>0</v>
      </c>
      <c r="P2036" s="132">
        <f>O2036*H2036</f>
        <v>0</v>
      </c>
      <c r="Q2036" s="132">
        <v>0.24</v>
      </c>
      <c r="R2036" s="132">
        <f>Q2036*H2036</f>
        <v>0.48</v>
      </c>
      <c r="S2036" s="132">
        <v>0</v>
      </c>
      <c r="T2036" s="133">
        <f>S2036*H2036</f>
        <v>0</v>
      </c>
      <c r="AR2036" s="134" t="s">
        <v>720</v>
      </c>
      <c r="AT2036" s="134" t="s">
        <v>3608</v>
      </c>
      <c r="AU2036" s="134" t="s">
        <v>84</v>
      </c>
      <c r="AY2036" s="13" t="s">
        <v>125</v>
      </c>
      <c r="BE2036" s="135">
        <f>IF(N2036="základní",J2036,0)</f>
        <v>194800</v>
      </c>
      <c r="BF2036" s="135">
        <f>IF(N2036="snížená",J2036,0)</f>
        <v>0</v>
      </c>
      <c r="BG2036" s="135">
        <f>IF(N2036="zákl. přenesená",J2036,0)</f>
        <v>0</v>
      </c>
      <c r="BH2036" s="135">
        <f>IF(N2036="sníž. přenesená",J2036,0)</f>
        <v>0</v>
      </c>
      <c r="BI2036" s="135">
        <f>IF(N2036="nulová",J2036,0)</f>
        <v>0</v>
      </c>
      <c r="BJ2036" s="13" t="s">
        <v>82</v>
      </c>
      <c r="BK2036" s="135">
        <f>ROUND(I2036*H2036,2)</f>
        <v>194800</v>
      </c>
      <c r="BL2036" s="13" t="s">
        <v>280</v>
      </c>
      <c r="BM2036" s="134" t="s">
        <v>3840</v>
      </c>
    </row>
    <row r="2037" spans="2:65" s="1" customFormat="1">
      <c r="B2037" s="25"/>
      <c r="D2037" s="136" t="s">
        <v>134</v>
      </c>
      <c r="F2037" s="137" t="s">
        <v>3839</v>
      </c>
      <c r="L2037" s="25"/>
      <c r="M2037" s="138"/>
      <c r="T2037" s="49"/>
      <c r="AT2037" s="13" t="s">
        <v>134</v>
      </c>
      <c r="AU2037" s="13" t="s">
        <v>84</v>
      </c>
    </row>
    <row r="2038" spans="2:65" s="1" customFormat="1" ht="24.15" customHeight="1">
      <c r="B2038" s="25"/>
      <c r="C2038" s="140" t="s">
        <v>2458</v>
      </c>
      <c r="D2038" s="140" t="s">
        <v>3608</v>
      </c>
      <c r="E2038" s="141" t="s">
        <v>3841</v>
      </c>
      <c r="F2038" s="142" t="s">
        <v>3842</v>
      </c>
      <c r="G2038" s="143" t="s">
        <v>146</v>
      </c>
      <c r="H2038" s="144">
        <v>1</v>
      </c>
      <c r="I2038" s="145">
        <v>18600</v>
      </c>
      <c r="J2038" s="145">
        <f>ROUND(I2038*H2038,2)</f>
        <v>18600</v>
      </c>
      <c r="K2038" s="142" t="s">
        <v>132</v>
      </c>
      <c r="L2038" s="146"/>
      <c r="M2038" s="147" t="s">
        <v>1</v>
      </c>
      <c r="N2038" s="148" t="s">
        <v>39</v>
      </c>
      <c r="O2038" s="132">
        <v>0</v>
      </c>
      <c r="P2038" s="132">
        <f>O2038*H2038</f>
        <v>0</v>
      </c>
      <c r="Q2038" s="132">
        <v>0.02</v>
      </c>
      <c r="R2038" s="132">
        <f>Q2038*H2038</f>
        <v>0.02</v>
      </c>
      <c r="S2038" s="132">
        <v>0</v>
      </c>
      <c r="T2038" s="133">
        <f>S2038*H2038</f>
        <v>0</v>
      </c>
      <c r="AR2038" s="134" t="s">
        <v>720</v>
      </c>
      <c r="AT2038" s="134" t="s">
        <v>3608</v>
      </c>
      <c r="AU2038" s="134" t="s">
        <v>84</v>
      </c>
      <c r="AY2038" s="13" t="s">
        <v>125</v>
      </c>
      <c r="BE2038" s="135">
        <f>IF(N2038="základní",J2038,0)</f>
        <v>18600</v>
      </c>
      <c r="BF2038" s="135">
        <f>IF(N2038="snížená",J2038,0)</f>
        <v>0</v>
      </c>
      <c r="BG2038" s="135">
        <f>IF(N2038="zákl. přenesená",J2038,0)</f>
        <v>0</v>
      </c>
      <c r="BH2038" s="135">
        <f>IF(N2038="sníž. přenesená",J2038,0)</f>
        <v>0</v>
      </c>
      <c r="BI2038" s="135">
        <f>IF(N2038="nulová",J2038,0)</f>
        <v>0</v>
      </c>
      <c r="BJ2038" s="13" t="s">
        <v>82</v>
      </c>
      <c r="BK2038" s="135">
        <f>ROUND(I2038*H2038,2)</f>
        <v>18600</v>
      </c>
      <c r="BL2038" s="13" t="s">
        <v>280</v>
      </c>
      <c r="BM2038" s="134" t="s">
        <v>3843</v>
      </c>
    </row>
    <row r="2039" spans="2:65" s="1" customFormat="1">
      <c r="B2039" s="25"/>
      <c r="D2039" s="136" t="s">
        <v>134</v>
      </c>
      <c r="F2039" s="137" t="s">
        <v>3842</v>
      </c>
      <c r="L2039" s="25"/>
      <c r="M2039" s="138"/>
      <c r="T2039" s="49"/>
      <c r="AT2039" s="13" t="s">
        <v>134</v>
      </c>
      <c r="AU2039" s="13" t="s">
        <v>84</v>
      </c>
    </row>
    <row r="2040" spans="2:65" s="1" customFormat="1" ht="24.15" customHeight="1">
      <c r="B2040" s="25"/>
      <c r="C2040" s="140" t="s">
        <v>3844</v>
      </c>
      <c r="D2040" s="140" t="s">
        <v>3608</v>
      </c>
      <c r="E2040" s="141" t="s">
        <v>3845</v>
      </c>
      <c r="F2040" s="142" t="s">
        <v>3846</v>
      </c>
      <c r="G2040" s="143" t="s">
        <v>146</v>
      </c>
      <c r="H2040" s="144">
        <v>1</v>
      </c>
      <c r="I2040" s="145">
        <v>21100</v>
      </c>
      <c r="J2040" s="145">
        <f>ROUND(I2040*H2040,2)</f>
        <v>21100</v>
      </c>
      <c r="K2040" s="142" t="s">
        <v>132</v>
      </c>
      <c r="L2040" s="146"/>
      <c r="M2040" s="147" t="s">
        <v>1</v>
      </c>
      <c r="N2040" s="148" t="s">
        <v>39</v>
      </c>
      <c r="O2040" s="132">
        <v>0</v>
      </c>
      <c r="P2040" s="132">
        <f>O2040*H2040</f>
        <v>0</v>
      </c>
      <c r="Q2040" s="132">
        <v>0.02</v>
      </c>
      <c r="R2040" s="132">
        <f>Q2040*H2040</f>
        <v>0.02</v>
      </c>
      <c r="S2040" s="132">
        <v>0</v>
      </c>
      <c r="T2040" s="133">
        <f>S2040*H2040</f>
        <v>0</v>
      </c>
      <c r="AR2040" s="134" t="s">
        <v>720</v>
      </c>
      <c r="AT2040" s="134" t="s">
        <v>3608</v>
      </c>
      <c r="AU2040" s="134" t="s">
        <v>84</v>
      </c>
      <c r="AY2040" s="13" t="s">
        <v>125</v>
      </c>
      <c r="BE2040" s="135">
        <f>IF(N2040="základní",J2040,0)</f>
        <v>21100</v>
      </c>
      <c r="BF2040" s="135">
        <f>IF(N2040="snížená",J2040,0)</f>
        <v>0</v>
      </c>
      <c r="BG2040" s="135">
        <f>IF(N2040="zákl. přenesená",J2040,0)</f>
        <v>0</v>
      </c>
      <c r="BH2040" s="135">
        <f>IF(N2040="sníž. přenesená",J2040,0)</f>
        <v>0</v>
      </c>
      <c r="BI2040" s="135">
        <f>IF(N2040="nulová",J2040,0)</f>
        <v>0</v>
      </c>
      <c r="BJ2040" s="13" t="s">
        <v>82</v>
      </c>
      <c r="BK2040" s="135">
        <f>ROUND(I2040*H2040,2)</f>
        <v>21100</v>
      </c>
      <c r="BL2040" s="13" t="s">
        <v>280</v>
      </c>
      <c r="BM2040" s="134" t="s">
        <v>3847</v>
      </c>
    </row>
    <row r="2041" spans="2:65" s="1" customFormat="1" ht="19.2">
      <c r="B2041" s="25"/>
      <c r="D2041" s="136" t="s">
        <v>134</v>
      </c>
      <c r="F2041" s="137" t="s">
        <v>3846</v>
      </c>
      <c r="L2041" s="25"/>
      <c r="M2041" s="138"/>
      <c r="T2041" s="49"/>
      <c r="AT2041" s="13" t="s">
        <v>134</v>
      </c>
      <c r="AU2041" s="13" t="s">
        <v>84</v>
      </c>
    </row>
    <row r="2042" spans="2:65" s="1" customFormat="1" ht="24.15" customHeight="1">
      <c r="B2042" s="25"/>
      <c r="C2042" s="140" t="s">
        <v>2463</v>
      </c>
      <c r="D2042" s="140" t="s">
        <v>3608</v>
      </c>
      <c r="E2042" s="141" t="s">
        <v>3848</v>
      </c>
      <c r="F2042" s="142" t="s">
        <v>3849</v>
      </c>
      <c r="G2042" s="143" t="s">
        <v>146</v>
      </c>
      <c r="H2042" s="144">
        <v>1</v>
      </c>
      <c r="I2042" s="145">
        <v>9800</v>
      </c>
      <c r="J2042" s="145">
        <f>ROUND(I2042*H2042,2)</f>
        <v>9800</v>
      </c>
      <c r="K2042" s="142" t="s">
        <v>132</v>
      </c>
      <c r="L2042" s="146"/>
      <c r="M2042" s="147" t="s">
        <v>1</v>
      </c>
      <c r="N2042" s="148" t="s">
        <v>39</v>
      </c>
      <c r="O2042" s="132">
        <v>0</v>
      </c>
      <c r="P2042" s="132">
        <f>O2042*H2042</f>
        <v>0</v>
      </c>
      <c r="Q2042" s="132">
        <v>0.01</v>
      </c>
      <c r="R2042" s="132">
        <f>Q2042*H2042</f>
        <v>0.01</v>
      </c>
      <c r="S2042" s="132">
        <v>0</v>
      </c>
      <c r="T2042" s="133">
        <f>S2042*H2042</f>
        <v>0</v>
      </c>
      <c r="AR2042" s="134" t="s">
        <v>720</v>
      </c>
      <c r="AT2042" s="134" t="s">
        <v>3608</v>
      </c>
      <c r="AU2042" s="134" t="s">
        <v>84</v>
      </c>
      <c r="AY2042" s="13" t="s">
        <v>125</v>
      </c>
      <c r="BE2042" s="135">
        <f>IF(N2042="základní",J2042,0)</f>
        <v>9800</v>
      </c>
      <c r="BF2042" s="135">
        <f>IF(N2042="snížená",J2042,0)</f>
        <v>0</v>
      </c>
      <c r="BG2042" s="135">
        <f>IF(N2042="zákl. přenesená",J2042,0)</f>
        <v>0</v>
      </c>
      <c r="BH2042" s="135">
        <f>IF(N2042="sníž. přenesená",J2042,0)</f>
        <v>0</v>
      </c>
      <c r="BI2042" s="135">
        <f>IF(N2042="nulová",J2042,0)</f>
        <v>0</v>
      </c>
      <c r="BJ2042" s="13" t="s">
        <v>82</v>
      </c>
      <c r="BK2042" s="135">
        <f>ROUND(I2042*H2042,2)</f>
        <v>9800</v>
      </c>
      <c r="BL2042" s="13" t="s">
        <v>280</v>
      </c>
      <c r="BM2042" s="134" t="s">
        <v>3850</v>
      </c>
    </row>
    <row r="2043" spans="2:65" s="1" customFormat="1">
      <c r="B2043" s="25"/>
      <c r="D2043" s="136" t="s">
        <v>134</v>
      </c>
      <c r="F2043" s="137" t="s">
        <v>3849</v>
      </c>
      <c r="L2043" s="25"/>
      <c r="M2043" s="138"/>
      <c r="T2043" s="49"/>
      <c r="AT2043" s="13" t="s">
        <v>134</v>
      </c>
      <c r="AU2043" s="13" t="s">
        <v>84</v>
      </c>
    </row>
    <row r="2044" spans="2:65" s="1" customFormat="1" ht="24.15" customHeight="1">
      <c r="B2044" s="25"/>
      <c r="C2044" s="140" t="s">
        <v>3851</v>
      </c>
      <c r="D2044" s="140" t="s">
        <v>3608</v>
      </c>
      <c r="E2044" s="141" t="s">
        <v>3852</v>
      </c>
      <c r="F2044" s="142" t="s">
        <v>3853</v>
      </c>
      <c r="G2044" s="143" t="s">
        <v>146</v>
      </c>
      <c r="H2044" s="144">
        <v>1</v>
      </c>
      <c r="I2044" s="145">
        <v>23400</v>
      </c>
      <c r="J2044" s="145">
        <f>ROUND(I2044*H2044,2)</f>
        <v>23400</v>
      </c>
      <c r="K2044" s="142" t="s">
        <v>132</v>
      </c>
      <c r="L2044" s="146"/>
      <c r="M2044" s="147" t="s">
        <v>1</v>
      </c>
      <c r="N2044" s="148" t="s">
        <v>39</v>
      </c>
      <c r="O2044" s="132">
        <v>0</v>
      </c>
      <c r="P2044" s="132">
        <f>O2044*H2044</f>
        <v>0</v>
      </c>
      <c r="Q2044" s="132">
        <v>2E-3</v>
      </c>
      <c r="R2044" s="132">
        <f>Q2044*H2044</f>
        <v>2E-3</v>
      </c>
      <c r="S2044" s="132">
        <v>0</v>
      </c>
      <c r="T2044" s="133">
        <f>S2044*H2044</f>
        <v>0</v>
      </c>
      <c r="AR2044" s="134" t="s">
        <v>720</v>
      </c>
      <c r="AT2044" s="134" t="s">
        <v>3608</v>
      </c>
      <c r="AU2044" s="134" t="s">
        <v>84</v>
      </c>
      <c r="AY2044" s="13" t="s">
        <v>125</v>
      </c>
      <c r="BE2044" s="135">
        <f>IF(N2044="základní",J2044,0)</f>
        <v>23400</v>
      </c>
      <c r="BF2044" s="135">
        <f>IF(N2044="snížená",J2044,0)</f>
        <v>0</v>
      </c>
      <c r="BG2044" s="135">
        <f>IF(N2044="zákl. přenesená",J2044,0)</f>
        <v>0</v>
      </c>
      <c r="BH2044" s="135">
        <f>IF(N2044="sníž. přenesená",J2044,0)</f>
        <v>0</v>
      </c>
      <c r="BI2044" s="135">
        <f>IF(N2044="nulová",J2044,0)</f>
        <v>0</v>
      </c>
      <c r="BJ2044" s="13" t="s">
        <v>82</v>
      </c>
      <c r="BK2044" s="135">
        <f>ROUND(I2044*H2044,2)</f>
        <v>23400</v>
      </c>
      <c r="BL2044" s="13" t="s">
        <v>280</v>
      </c>
      <c r="BM2044" s="134" t="s">
        <v>3854</v>
      </c>
    </row>
    <row r="2045" spans="2:65" s="1" customFormat="1">
      <c r="B2045" s="25"/>
      <c r="D2045" s="136" t="s">
        <v>134</v>
      </c>
      <c r="F2045" s="137" t="s">
        <v>3853</v>
      </c>
      <c r="L2045" s="25"/>
      <c r="M2045" s="138"/>
      <c r="T2045" s="49"/>
      <c r="AT2045" s="13" t="s">
        <v>134</v>
      </c>
      <c r="AU2045" s="13" t="s">
        <v>84</v>
      </c>
    </row>
    <row r="2046" spans="2:65" s="1" customFormat="1" ht="24.15" customHeight="1">
      <c r="B2046" s="25"/>
      <c r="C2046" s="140" t="s">
        <v>2468</v>
      </c>
      <c r="D2046" s="140" t="s">
        <v>3608</v>
      </c>
      <c r="E2046" s="141" t="s">
        <v>3855</v>
      </c>
      <c r="F2046" s="142" t="s">
        <v>3856</v>
      </c>
      <c r="G2046" s="143" t="s">
        <v>146</v>
      </c>
      <c r="H2046" s="144">
        <v>1</v>
      </c>
      <c r="I2046" s="145">
        <v>35900</v>
      </c>
      <c r="J2046" s="145">
        <f>ROUND(I2046*H2046,2)</f>
        <v>35900</v>
      </c>
      <c r="K2046" s="142" t="s">
        <v>132</v>
      </c>
      <c r="L2046" s="146"/>
      <c r="M2046" s="147" t="s">
        <v>1</v>
      </c>
      <c r="N2046" s="148" t="s">
        <v>39</v>
      </c>
      <c r="O2046" s="132">
        <v>0</v>
      </c>
      <c r="P2046" s="132">
        <f>O2046*H2046</f>
        <v>0</v>
      </c>
      <c r="Q2046" s="132">
        <v>0.02</v>
      </c>
      <c r="R2046" s="132">
        <f>Q2046*H2046</f>
        <v>0.02</v>
      </c>
      <c r="S2046" s="132">
        <v>0</v>
      </c>
      <c r="T2046" s="133">
        <f>S2046*H2046</f>
        <v>0</v>
      </c>
      <c r="AR2046" s="134" t="s">
        <v>720</v>
      </c>
      <c r="AT2046" s="134" t="s">
        <v>3608</v>
      </c>
      <c r="AU2046" s="134" t="s">
        <v>84</v>
      </c>
      <c r="AY2046" s="13" t="s">
        <v>125</v>
      </c>
      <c r="BE2046" s="135">
        <f>IF(N2046="základní",J2046,0)</f>
        <v>35900</v>
      </c>
      <c r="BF2046" s="135">
        <f>IF(N2046="snížená",J2046,0)</f>
        <v>0</v>
      </c>
      <c r="BG2046" s="135">
        <f>IF(N2046="zákl. přenesená",J2046,0)</f>
        <v>0</v>
      </c>
      <c r="BH2046" s="135">
        <f>IF(N2046="sníž. přenesená",J2046,0)</f>
        <v>0</v>
      </c>
      <c r="BI2046" s="135">
        <f>IF(N2046="nulová",J2046,0)</f>
        <v>0</v>
      </c>
      <c r="BJ2046" s="13" t="s">
        <v>82</v>
      </c>
      <c r="BK2046" s="135">
        <f>ROUND(I2046*H2046,2)</f>
        <v>35900</v>
      </c>
      <c r="BL2046" s="13" t="s">
        <v>280</v>
      </c>
      <c r="BM2046" s="134" t="s">
        <v>3857</v>
      </c>
    </row>
    <row r="2047" spans="2:65" s="1" customFormat="1">
      <c r="B2047" s="25"/>
      <c r="D2047" s="136" t="s">
        <v>134</v>
      </c>
      <c r="F2047" s="137" t="s">
        <v>3856</v>
      </c>
      <c r="L2047" s="25"/>
      <c r="M2047" s="138"/>
      <c r="T2047" s="49"/>
      <c r="AT2047" s="13" t="s">
        <v>134</v>
      </c>
      <c r="AU2047" s="13" t="s">
        <v>84</v>
      </c>
    </row>
    <row r="2048" spans="2:65" s="1" customFormat="1" ht="21.75" customHeight="1">
      <c r="B2048" s="25"/>
      <c r="C2048" s="140" t="s">
        <v>3858</v>
      </c>
      <c r="D2048" s="140" t="s">
        <v>3608</v>
      </c>
      <c r="E2048" s="141" t="s">
        <v>3859</v>
      </c>
      <c r="F2048" s="142" t="s">
        <v>3860</v>
      </c>
      <c r="G2048" s="143" t="s">
        <v>146</v>
      </c>
      <c r="H2048" s="144">
        <v>1</v>
      </c>
      <c r="I2048" s="145">
        <v>225</v>
      </c>
      <c r="J2048" s="145">
        <f>ROUND(I2048*H2048,2)</f>
        <v>225</v>
      </c>
      <c r="K2048" s="142" t="s">
        <v>132</v>
      </c>
      <c r="L2048" s="146"/>
      <c r="M2048" s="147" t="s">
        <v>1</v>
      </c>
      <c r="N2048" s="148" t="s">
        <v>39</v>
      </c>
      <c r="O2048" s="132">
        <v>0</v>
      </c>
      <c r="P2048" s="132">
        <f>O2048*H2048</f>
        <v>0</v>
      </c>
      <c r="Q2048" s="132">
        <v>1E-3</v>
      </c>
      <c r="R2048" s="132">
        <f>Q2048*H2048</f>
        <v>1E-3</v>
      </c>
      <c r="S2048" s="132">
        <v>0</v>
      </c>
      <c r="T2048" s="133">
        <f>S2048*H2048</f>
        <v>0</v>
      </c>
      <c r="AR2048" s="134" t="s">
        <v>720</v>
      </c>
      <c r="AT2048" s="134" t="s">
        <v>3608</v>
      </c>
      <c r="AU2048" s="134" t="s">
        <v>84</v>
      </c>
      <c r="AY2048" s="13" t="s">
        <v>125</v>
      </c>
      <c r="BE2048" s="135">
        <f>IF(N2048="základní",J2048,0)</f>
        <v>225</v>
      </c>
      <c r="BF2048" s="135">
        <f>IF(N2048="snížená",J2048,0)</f>
        <v>0</v>
      </c>
      <c r="BG2048" s="135">
        <f>IF(N2048="zákl. přenesená",J2048,0)</f>
        <v>0</v>
      </c>
      <c r="BH2048" s="135">
        <f>IF(N2048="sníž. přenesená",J2048,0)</f>
        <v>0</v>
      </c>
      <c r="BI2048" s="135">
        <f>IF(N2048="nulová",J2048,0)</f>
        <v>0</v>
      </c>
      <c r="BJ2048" s="13" t="s">
        <v>82</v>
      </c>
      <c r="BK2048" s="135">
        <f>ROUND(I2048*H2048,2)</f>
        <v>225</v>
      </c>
      <c r="BL2048" s="13" t="s">
        <v>280</v>
      </c>
      <c r="BM2048" s="134" t="s">
        <v>3861</v>
      </c>
    </row>
    <row r="2049" spans="2:65" s="1" customFormat="1">
      <c r="B2049" s="25"/>
      <c r="D2049" s="136" t="s">
        <v>134</v>
      </c>
      <c r="F2049" s="137" t="s">
        <v>3860</v>
      </c>
      <c r="L2049" s="25"/>
      <c r="M2049" s="138"/>
      <c r="T2049" s="49"/>
      <c r="AT2049" s="13" t="s">
        <v>134</v>
      </c>
      <c r="AU2049" s="13" t="s">
        <v>84</v>
      </c>
    </row>
    <row r="2050" spans="2:65" s="1" customFormat="1" ht="24.15" customHeight="1">
      <c r="B2050" s="25"/>
      <c r="C2050" s="140" t="s">
        <v>2474</v>
      </c>
      <c r="D2050" s="140" t="s">
        <v>3608</v>
      </c>
      <c r="E2050" s="141" t="s">
        <v>3862</v>
      </c>
      <c r="F2050" s="142" t="s">
        <v>3863</v>
      </c>
      <c r="G2050" s="143" t="s">
        <v>146</v>
      </c>
      <c r="H2050" s="144">
        <v>1</v>
      </c>
      <c r="I2050" s="145">
        <v>321</v>
      </c>
      <c r="J2050" s="145">
        <f>ROUND(I2050*H2050,2)</f>
        <v>321</v>
      </c>
      <c r="K2050" s="142" t="s">
        <v>132</v>
      </c>
      <c r="L2050" s="146"/>
      <c r="M2050" s="147" t="s">
        <v>1</v>
      </c>
      <c r="N2050" s="148" t="s">
        <v>39</v>
      </c>
      <c r="O2050" s="132">
        <v>0</v>
      </c>
      <c r="P2050" s="132">
        <f>O2050*H2050</f>
        <v>0</v>
      </c>
      <c r="Q2050" s="132">
        <v>1E-3</v>
      </c>
      <c r="R2050" s="132">
        <f>Q2050*H2050</f>
        <v>1E-3</v>
      </c>
      <c r="S2050" s="132">
        <v>0</v>
      </c>
      <c r="T2050" s="133">
        <f>S2050*H2050</f>
        <v>0</v>
      </c>
      <c r="AR2050" s="134" t="s">
        <v>720</v>
      </c>
      <c r="AT2050" s="134" t="s">
        <v>3608</v>
      </c>
      <c r="AU2050" s="134" t="s">
        <v>84</v>
      </c>
      <c r="AY2050" s="13" t="s">
        <v>125</v>
      </c>
      <c r="BE2050" s="135">
        <f>IF(N2050="základní",J2050,0)</f>
        <v>321</v>
      </c>
      <c r="BF2050" s="135">
        <f>IF(N2050="snížená",J2050,0)</f>
        <v>0</v>
      </c>
      <c r="BG2050" s="135">
        <f>IF(N2050="zákl. přenesená",J2050,0)</f>
        <v>0</v>
      </c>
      <c r="BH2050" s="135">
        <f>IF(N2050="sníž. přenesená",J2050,0)</f>
        <v>0</v>
      </c>
      <c r="BI2050" s="135">
        <f>IF(N2050="nulová",J2050,0)</f>
        <v>0</v>
      </c>
      <c r="BJ2050" s="13" t="s">
        <v>82</v>
      </c>
      <c r="BK2050" s="135">
        <f>ROUND(I2050*H2050,2)</f>
        <v>321</v>
      </c>
      <c r="BL2050" s="13" t="s">
        <v>280</v>
      </c>
      <c r="BM2050" s="134" t="s">
        <v>3864</v>
      </c>
    </row>
    <row r="2051" spans="2:65" s="1" customFormat="1">
      <c r="B2051" s="25"/>
      <c r="D2051" s="136" t="s">
        <v>134</v>
      </c>
      <c r="F2051" s="137" t="s">
        <v>3863</v>
      </c>
      <c r="L2051" s="25"/>
      <c r="M2051" s="138"/>
      <c r="T2051" s="49"/>
      <c r="AT2051" s="13" t="s">
        <v>134</v>
      </c>
      <c r="AU2051" s="13" t="s">
        <v>84</v>
      </c>
    </row>
    <row r="2052" spans="2:65" s="1" customFormat="1" ht="24.15" customHeight="1">
      <c r="B2052" s="25"/>
      <c r="C2052" s="140" t="s">
        <v>3865</v>
      </c>
      <c r="D2052" s="140" t="s">
        <v>3608</v>
      </c>
      <c r="E2052" s="141" t="s">
        <v>3866</v>
      </c>
      <c r="F2052" s="142" t="s">
        <v>3867</v>
      </c>
      <c r="G2052" s="143" t="s">
        <v>146</v>
      </c>
      <c r="H2052" s="144">
        <v>1</v>
      </c>
      <c r="I2052" s="145">
        <v>441</v>
      </c>
      <c r="J2052" s="145">
        <f>ROUND(I2052*H2052,2)</f>
        <v>441</v>
      </c>
      <c r="K2052" s="142" t="s">
        <v>132</v>
      </c>
      <c r="L2052" s="146"/>
      <c r="M2052" s="147" t="s">
        <v>1</v>
      </c>
      <c r="N2052" s="148" t="s">
        <v>39</v>
      </c>
      <c r="O2052" s="132">
        <v>0</v>
      </c>
      <c r="P2052" s="132">
        <f>O2052*H2052</f>
        <v>0</v>
      </c>
      <c r="Q2052" s="132">
        <v>0</v>
      </c>
      <c r="R2052" s="132">
        <f>Q2052*H2052</f>
        <v>0</v>
      </c>
      <c r="S2052" s="132">
        <v>0</v>
      </c>
      <c r="T2052" s="133">
        <f>S2052*H2052</f>
        <v>0</v>
      </c>
      <c r="AR2052" s="134" t="s">
        <v>720</v>
      </c>
      <c r="AT2052" s="134" t="s">
        <v>3608</v>
      </c>
      <c r="AU2052" s="134" t="s">
        <v>84</v>
      </c>
      <c r="AY2052" s="13" t="s">
        <v>125</v>
      </c>
      <c r="BE2052" s="135">
        <f>IF(N2052="základní",J2052,0)</f>
        <v>441</v>
      </c>
      <c r="BF2052" s="135">
        <f>IF(N2052="snížená",J2052,0)</f>
        <v>0</v>
      </c>
      <c r="BG2052" s="135">
        <f>IF(N2052="zákl. přenesená",J2052,0)</f>
        <v>0</v>
      </c>
      <c r="BH2052" s="135">
        <f>IF(N2052="sníž. přenesená",J2052,0)</f>
        <v>0</v>
      </c>
      <c r="BI2052" s="135">
        <f>IF(N2052="nulová",J2052,0)</f>
        <v>0</v>
      </c>
      <c r="BJ2052" s="13" t="s">
        <v>82</v>
      </c>
      <c r="BK2052" s="135">
        <f>ROUND(I2052*H2052,2)</f>
        <v>441</v>
      </c>
      <c r="BL2052" s="13" t="s">
        <v>280</v>
      </c>
      <c r="BM2052" s="134" t="s">
        <v>3868</v>
      </c>
    </row>
    <row r="2053" spans="2:65" s="1" customFormat="1">
      <c r="B2053" s="25"/>
      <c r="D2053" s="136" t="s">
        <v>134</v>
      </c>
      <c r="F2053" s="137" t="s">
        <v>3867</v>
      </c>
      <c r="L2053" s="25"/>
      <c r="M2053" s="138"/>
      <c r="T2053" s="49"/>
      <c r="AT2053" s="13" t="s">
        <v>134</v>
      </c>
      <c r="AU2053" s="13" t="s">
        <v>84</v>
      </c>
    </row>
    <row r="2054" spans="2:65" s="1" customFormat="1" ht="21.75" customHeight="1">
      <c r="B2054" s="25"/>
      <c r="C2054" s="140" t="s">
        <v>2479</v>
      </c>
      <c r="D2054" s="140" t="s">
        <v>3608</v>
      </c>
      <c r="E2054" s="141" t="s">
        <v>3869</v>
      </c>
      <c r="F2054" s="142" t="s">
        <v>3870</v>
      </c>
      <c r="G2054" s="143" t="s">
        <v>146</v>
      </c>
      <c r="H2054" s="144">
        <v>1</v>
      </c>
      <c r="I2054" s="145">
        <v>1210</v>
      </c>
      <c r="J2054" s="145">
        <f>ROUND(I2054*H2054,2)</f>
        <v>1210</v>
      </c>
      <c r="K2054" s="142" t="s">
        <v>132</v>
      </c>
      <c r="L2054" s="146"/>
      <c r="M2054" s="147" t="s">
        <v>1</v>
      </c>
      <c r="N2054" s="148" t="s">
        <v>39</v>
      </c>
      <c r="O2054" s="132">
        <v>0</v>
      </c>
      <c r="P2054" s="132">
        <f>O2054*H2054</f>
        <v>0</v>
      </c>
      <c r="Q2054" s="132">
        <v>0</v>
      </c>
      <c r="R2054" s="132">
        <f>Q2054*H2054</f>
        <v>0</v>
      </c>
      <c r="S2054" s="132">
        <v>0</v>
      </c>
      <c r="T2054" s="133">
        <f>S2054*H2054</f>
        <v>0</v>
      </c>
      <c r="AR2054" s="134" t="s">
        <v>720</v>
      </c>
      <c r="AT2054" s="134" t="s">
        <v>3608</v>
      </c>
      <c r="AU2054" s="134" t="s">
        <v>84</v>
      </c>
      <c r="AY2054" s="13" t="s">
        <v>125</v>
      </c>
      <c r="BE2054" s="135">
        <f>IF(N2054="základní",J2054,0)</f>
        <v>1210</v>
      </c>
      <c r="BF2054" s="135">
        <f>IF(N2054="snížená",J2054,0)</f>
        <v>0</v>
      </c>
      <c r="BG2054" s="135">
        <f>IF(N2054="zákl. přenesená",J2054,0)</f>
        <v>0</v>
      </c>
      <c r="BH2054" s="135">
        <f>IF(N2054="sníž. přenesená",J2054,0)</f>
        <v>0</v>
      </c>
      <c r="BI2054" s="135">
        <f>IF(N2054="nulová",J2054,0)</f>
        <v>0</v>
      </c>
      <c r="BJ2054" s="13" t="s">
        <v>82</v>
      </c>
      <c r="BK2054" s="135">
        <f>ROUND(I2054*H2054,2)</f>
        <v>1210</v>
      </c>
      <c r="BL2054" s="13" t="s">
        <v>280</v>
      </c>
      <c r="BM2054" s="134" t="s">
        <v>3871</v>
      </c>
    </row>
    <row r="2055" spans="2:65" s="1" customFormat="1">
      <c r="B2055" s="25"/>
      <c r="D2055" s="136" t="s">
        <v>134</v>
      </c>
      <c r="F2055" s="137" t="s">
        <v>3870</v>
      </c>
      <c r="L2055" s="25"/>
      <c r="M2055" s="138"/>
      <c r="T2055" s="49"/>
      <c r="AT2055" s="13" t="s">
        <v>134</v>
      </c>
      <c r="AU2055" s="13" t="s">
        <v>84</v>
      </c>
    </row>
    <row r="2056" spans="2:65" s="1" customFormat="1" ht="21.75" customHeight="1">
      <c r="B2056" s="25"/>
      <c r="C2056" s="140" t="s">
        <v>3872</v>
      </c>
      <c r="D2056" s="140" t="s">
        <v>3608</v>
      </c>
      <c r="E2056" s="141" t="s">
        <v>3873</v>
      </c>
      <c r="F2056" s="142" t="s">
        <v>3874</v>
      </c>
      <c r="G2056" s="143" t="s">
        <v>146</v>
      </c>
      <c r="H2056" s="144">
        <v>1</v>
      </c>
      <c r="I2056" s="145">
        <v>2900</v>
      </c>
      <c r="J2056" s="145">
        <f>ROUND(I2056*H2056,2)</f>
        <v>2900</v>
      </c>
      <c r="K2056" s="142" t="s">
        <v>132</v>
      </c>
      <c r="L2056" s="146"/>
      <c r="M2056" s="147" t="s">
        <v>1</v>
      </c>
      <c r="N2056" s="148" t="s">
        <v>39</v>
      </c>
      <c r="O2056" s="132">
        <v>0</v>
      </c>
      <c r="P2056" s="132">
        <f>O2056*H2056</f>
        <v>0</v>
      </c>
      <c r="Q2056" s="132">
        <v>2E-3</v>
      </c>
      <c r="R2056" s="132">
        <f>Q2056*H2056</f>
        <v>2E-3</v>
      </c>
      <c r="S2056" s="132">
        <v>0</v>
      </c>
      <c r="T2056" s="133">
        <f>S2056*H2056</f>
        <v>0</v>
      </c>
      <c r="AR2056" s="134" t="s">
        <v>720</v>
      </c>
      <c r="AT2056" s="134" t="s">
        <v>3608</v>
      </c>
      <c r="AU2056" s="134" t="s">
        <v>84</v>
      </c>
      <c r="AY2056" s="13" t="s">
        <v>125</v>
      </c>
      <c r="BE2056" s="135">
        <f>IF(N2056="základní",J2056,0)</f>
        <v>2900</v>
      </c>
      <c r="BF2056" s="135">
        <f>IF(N2056="snížená",J2056,0)</f>
        <v>0</v>
      </c>
      <c r="BG2056" s="135">
        <f>IF(N2056="zákl. přenesená",J2056,0)</f>
        <v>0</v>
      </c>
      <c r="BH2056" s="135">
        <f>IF(N2056="sníž. přenesená",J2056,0)</f>
        <v>0</v>
      </c>
      <c r="BI2056" s="135">
        <f>IF(N2056="nulová",J2056,0)</f>
        <v>0</v>
      </c>
      <c r="BJ2056" s="13" t="s">
        <v>82</v>
      </c>
      <c r="BK2056" s="135">
        <f>ROUND(I2056*H2056,2)</f>
        <v>2900</v>
      </c>
      <c r="BL2056" s="13" t="s">
        <v>280</v>
      </c>
      <c r="BM2056" s="134" t="s">
        <v>3875</v>
      </c>
    </row>
    <row r="2057" spans="2:65" s="1" customFormat="1">
      <c r="B2057" s="25"/>
      <c r="D2057" s="136" t="s">
        <v>134</v>
      </c>
      <c r="F2057" s="137" t="s">
        <v>3874</v>
      </c>
      <c r="L2057" s="25"/>
      <c r="M2057" s="138"/>
      <c r="T2057" s="49"/>
      <c r="AT2057" s="13" t="s">
        <v>134</v>
      </c>
      <c r="AU2057" s="13" t="s">
        <v>84</v>
      </c>
    </row>
    <row r="2058" spans="2:65" s="1" customFormat="1" ht="16.5" customHeight="1">
      <c r="B2058" s="25"/>
      <c r="C2058" s="140" t="s">
        <v>2484</v>
      </c>
      <c r="D2058" s="140" t="s">
        <v>3608</v>
      </c>
      <c r="E2058" s="141" t="s">
        <v>3876</v>
      </c>
      <c r="F2058" s="142" t="s">
        <v>3877</v>
      </c>
      <c r="G2058" s="143" t="s">
        <v>146</v>
      </c>
      <c r="H2058" s="144">
        <v>1</v>
      </c>
      <c r="I2058" s="145">
        <v>58700</v>
      </c>
      <c r="J2058" s="145">
        <f>ROUND(I2058*H2058,2)</f>
        <v>58700</v>
      </c>
      <c r="K2058" s="142" t="s">
        <v>132</v>
      </c>
      <c r="L2058" s="146"/>
      <c r="M2058" s="147" t="s">
        <v>1</v>
      </c>
      <c r="N2058" s="148" t="s">
        <v>39</v>
      </c>
      <c r="O2058" s="132">
        <v>0</v>
      </c>
      <c r="P2058" s="132">
        <f>O2058*H2058</f>
        <v>0</v>
      </c>
      <c r="Q2058" s="132">
        <v>0.02</v>
      </c>
      <c r="R2058" s="132">
        <f>Q2058*H2058</f>
        <v>0.02</v>
      </c>
      <c r="S2058" s="132">
        <v>0</v>
      </c>
      <c r="T2058" s="133">
        <f>S2058*H2058</f>
        <v>0</v>
      </c>
      <c r="AR2058" s="134" t="s">
        <v>720</v>
      </c>
      <c r="AT2058" s="134" t="s">
        <v>3608</v>
      </c>
      <c r="AU2058" s="134" t="s">
        <v>84</v>
      </c>
      <c r="AY2058" s="13" t="s">
        <v>125</v>
      </c>
      <c r="BE2058" s="135">
        <f>IF(N2058="základní",J2058,0)</f>
        <v>58700</v>
      </c>
      <c r="BF2058" s="135">
        <f>IF(N2058="snížená",J2058,0)</f>
        <v>0</v>
      </c>
      <c r="BG2058" s="135">
        <f>IF(N2058="zákl. přenesená",J2058,0)</f>
        <v>0</v>
      </c>
      <c r="BH2058" s="135">
        <f>IF(N2058="sníž. přenesená",J2058,0)</f>
        <v>0</v>
      </c>
      <c r="BI2058" s="135">
        <f>IF(N2058="nulová",J2058,0)</f>
        <v>0</v>
      </c>
      <c r="BJ2058" s="13" t="s">
        <v>82</v>
      </c>
      <c r="BK2058" s="135">
        <f>ROUND(I2058*H2058,2)</f>
        <v>58700</v>
      </c>
      <c r="BL2058" s="13" t="s">
        <v>280</v>
      </c>
      <c r="BM2058" s="134" t="s">
        <v>3878</v>
      </c>
    </row>
    <row r="2059" spans="2:65" s="1" customFormat="1">
      <c r="B2059" s="25"/>
      <c r="D2059" s="136" t="s">
        <v>134</v>
      </c>
      <c r="F2059" s="137" t="s">
        <v>3877</v>
      </c>
      <c r="L2059" s="25"/>
      <c r="M2059" s="138"/>
      <c r="T2059" s="49"/>
      <c r="AT2059" s="13" t="s">
        <v>134</v>
      </c>
      <c r="AU2059" s="13" t="s">
        <v>84</v>
      </c>
    </row>
    <row r="2060" spans="2:65" s="1" customFormat="1" ht="16.5" customHeight="1">
      <c r="B2060" s="25"/>
      <c r="C2060" s="140" t="s">
        <v>3879</v>
      </c>
      <c r="D2060" s="140" t="s">
        <v>3608</v>
      </c>
      <c r="E2060" s="141" t="s">
        <v>3880</v>
      </c>
      <c r="F2060" s="142" t="s">
        <v>3881</v>
      </c>
      <c r="G2060" s="143" t="s">
        <v>146</v>
      </c>
      <c r="H2060" s="144">
        <v>1</v>
      </c>
      <c r="I2060" s="145">
        <v>58700</v>
      </c>
      <c r="J2060" s="145">
        <f>ROUND(I2060*H2060,2)</f>
        <v>58700</v>
      </c>
      <c r="K2060" s="142" t="s">
        <v>132</v>
      </c>
      <c r="L2060" s="146"/>
      <c r="M2060" s="147" t="s">
        <v>1</v>
      </c>
      <c r="N2060" s="148" t="s">
        <v>39</v>
      </c>
      <c r="O2060" s="132">
        <v>0</v>
      </c>
      <c r="P2060" s="132">
        <f>O2060*H2060</f>
        <v>0</v>
      </c>
      <c r="Q2060" s="132">
        <v>0.01</v>
      </c>
      <c r="R2060" s="132">
        <f>Q2060*H2060</f>
        <v>0.01</v>
      </c>
      <c r="S2060" s="132">
        <v>0</v>
      </c>
      <c r="T2060" s="133">
        <f>S2060*H2060</f>
        <v>0</v>
      </c>
      <c r="AR2060" s="134" t="s">
        <v>720</v>
      </c>
      <c r="AT2060" s="134" t="s">
        <v>3608</v>
      </c>
      <c r="AU2060" s="134" t="s">
        <v>84</v>
      </c>
      <c r="AY2060" s="13" t="s">
        <v>125</v>
      </c>
      <c r="BE2060" s="135">
        <f>IF(N2060="základní",J2060,0)</f>
        <v>58700</v>
      </c>
      <c r="BF2060" s="135">
        <f>IF(N2060="snížená",J2060,0)</f>
        <v>0</v>
      </c>
      <c r="BG2060" s="135">
        <f>IF(N2060="zákl. přenesená",J2060,0)</f>
        <v>0</v>
      </c>
      <c r="BH2060" s="135">
        <f>IF(N2060="sníž. přenesená",J2060,0)</f>
        <v>0</v>
      </c>
      <c r="BI2060" s="135">
        <f>IF(N2060="nulová",J2060,0)</f>
        <v>0</v>
      </c>
      <c r="BJ2060" s="13" t="s">
        <v>82</v>
      </c>
      <c r="BK2060" s="135">
        <f>ROUND(I2060*H2060,2)</f>
        <v>58700</v>
      </c>
      <c r="BL2060" s="13" t="s">
        <v>280</v>
      </c>
      <c r="BM2060" s="134" t="s">
        <v>3882</v>
      </c>
    </row>
    <row r="2061" spans="2:65" s="1" customFormat="1">
      <c r="B2061" s="25"/>
      <c r="D2061" s="136" t="s">
        <v>134</v>
      </c>
      <c r="F2061" s="137" t="s">
        <v>3881</v>
      </c>
      <c r="L2061" s="25"/>
      <c r="M2061" s="138"/>
      <c r="T2061" s="49"/>
      <c r="AT2061" s="13" t="s">
        <v>134</v>
      </c>
      <c r="AU2061" s="13" t="s">
        <v>84</v>
      </c>
    </row>
    <row r="2062" spans="2:65" s="1" customFormat="1" ht="16.5" customHeight="1">
      <c r="B2062" s="25"/>
      <c r="C2062" s="140" t="s">
        <v>2490</v>
      </c>
      <c r="D2062" s="140" t="s">
        <v>3608</v>
      </c>
      <c r="E2062" s="141" t="s">
        <v>3883</v>
      </c>
      <c r="F2062" s="142" t="s">
        <v>3884</v>
      </c>
      <c r="G2062" s="143" t="s">
        <v>146</v>
      </c>
      <c r="H2062" s="144">
        <v>1</v>
      </c>
      <c r="I2062" s="145">
        <v>54900</v>
      </c>
      <c r="J2062" s="145">
        <f>ROUND(I2062*H2062,2)</f>
        <v>54900</v>
      </c>
      <c r="K2062" s="142" t="s">
        <v>132</v>
      </c>
      <c r="L2062" s="146"/>
      <c r="M2062" s="147" t="s">
        <v>1</v>
      </c>
      <c r="N2062" s="148" t="s">
        <v>39</v>
      </c>
      <c r="O2062" s="132">
        <v>0</v>
      </c>
      <c r="P2062" s="132">
        <f>O2062*H2062</f>
        <v>0</v>
      </c>
      <c r="Q2062" s="132">
        <v>0.01</v>
      </c>
      <c r="R2062" s="132">
        <f>Q2062*H2062</f>
        <v>0.01</v>
      </c>
      <c r="S2062" s="132">
        <v>0</v>
      </c>
      <c r="T2062" s="133">
        <f>S2062*H2062</f>
        <v>0</v>
      </c>
      <c r="AR2062" s="134" t="s">
        <v>720</v>
      </c>
      <c r="AT2062" s="134" t="s">
        <v>3608</v>
      </c>
      <c r="AU2062" s="134" t="s">
        <v>84</v>
      </c>
      <c r="AY2062" s="13" t="s">
        <v>125</v>
      </c>
      <c r="BE2062" s="135">
        <f>IF(N2062="základní",J2062,0)</f>
        <v>54900</v>
      </c>
      <c r="BF2062" s="135">
        <f>IF(N2062="snížená",J2062,0)</f>
        <v>0</v>
      </c>
      <c r="BG2062" s="135">
        <f>IF(N2062="zákl. přenesená",J2062,0)</f>
        <v>0</v>
      </c>
      <c r="BH2062" s="135">
        <f>IF(N2062="sníž. přenesená",J2062,0)</f>
        <v>0</v>
      </c>
      <c r="BI2062" s="135">
        <f>IF(N2062="nulová",J2062,0)</f>
        <v>0</v>
      </c>
      <c r="BJ2062" s="13" t="s">
        <v>82</v>
      </c>
      <c r="BK2062" s="135">
        <f>ROUND(I2062*H2062,2)</f>
        <v>54900</v>
      </c>
      <c r="BL2062" s="13" t="s">
        <v>280</v>
      </c>
      <c r="BM2062" s="134" t="s">
        <v>3885</v>
      </c>
    </row>
    <row r="2063" spans="2:65" s="1" customFormat="1">
      <c r="B2063" s="25"/>
      <c r="D2063" s="136" t="s">
        <v>134</v>
      </c>
      <c r="F2063" s="137" t="s">
        <v>3884</v>
      </c>
      <c r="L2063" s="25"/>
      <c r="M2063" s="138"/>
      <c r="T2063" s="49"/>
      <c r="AT2063" s="13" t="s">
        <v>134</v>
      </c>
      <c r="AU2063" s="13" t="s">
        <v>84</v>
      </c>
    </row>
    <row r="2064" spans="2:65" s="1" customFormat="1" ht="16.5" customHeight="1">
      <c r="B2064" s="25"/>
      <c r="C2064" s="140" t="s">
        <v>3886</v>
      </c>
      <c r="D2064" s="140" t="s">
        <v>3608</v>
      </c>
      <c r="E2064" s="141" t="s">
        <v>3887</v>
      </c>
      <c r="F2064" s="142" t="s">
        <v>3888</v>
      </c>
      <c r="G2064" s="143" t="s">
        <v>146</v>
      </c>
      <c r="H2064" s="144">
        <v>1</v>
      </c>
      <c r="I2064" s="145">
        <v>16500</v>
      </c>
      <c r="J2064" s="145">
        <f>ROUND(I2064*H2064,2)</f>
        <v>16500</v>
      </c>
      <c r="K2064" s="142" t="s">
        <v>132</v>
      </c>
      <c r="L2064" s="146"/>
      <c r="M2064" s="147" t="s">
        <v>1</v>
      </c>
      <c r="N2064" s="148" t="s">
        <v>39</v>
      </c>
      <c r="O2064" s="132">
        <v>0</v>
      </c>
      <c r="P2064" s="132">
        <f>O2064*H2064</f>
        <v>0</v>
      </c>
      <c r="Q2064" s="132">
        <v>0.01</v>
      </c>
      <c r="R2064" s="132">
        <f>Q2064*H2064</f>
        <v>0.01</v>
      </c>
      <c r="S2064" s="132">
        <v>0</v>
      </c>
      <c r="T2064" s="133">
        <f>S2064*H2064</f>
        <v>0</v>
      </c>
      <c r="AR2064" s="134" t="s">
        <v>720</v>
      </c>
      <c r="AT2064" s="134" t="s">
        <v>3608</v>
      </c>
      <c r="AU2064" s="134" t="s">
        <v>84</v>
      </c>
      <c r="AY2064" s="13" t="s">
        <v>125</v>
      </c>
      <c r="BE2064" s="135">
        <f>IF(N2064="základní",J2064,0)</f>
        <v>16500</v>
      </c>
      <c r="BF2064" s="135">
        <f>IF(N2064="snížená",J2064,0)</f>
        <v>0</v>
      </c>
      <c r="BG2064" s="135">
        <f>IF(N2064="zákl. přenesená",J2064,0)</f>
        <v>0</v>
      </c>
      <c r="BH2064" s="135">
        <f>IF(N2064="sníž. přenesená",J2064,0)</f>
        <v>0</v>
      </c>
      <c r="BI2064" s="135">
        <f>IF(N2064="nulová",J2064,0)</f>
        <v>0</v>
      </c>
      <c r="BJ2064" s="13" t="s">
        <v>82</v>
      </c>
      <c r="BK2064" s="135">
        <f>ROUND(I2064*H2064,2)</f>
        <v>16500</v>
      </c>
      <c r="BL2064" s="13" t="s">
        <v>280</v>
      </c>
      <c r="BM2064" s="134" t="s">
        <v>3889</v>
      </c>
    </row>
    <row r="2065" spans="2:65" s="1" customFormat="1">
      <c r="B2065" s="25"/>
      <c r="D2065" s="136" t="s">
        <v>134</v>
      </c>
      <c r="F2065" s="137" t="s">
        <v>3888</v>
      </c>
      <c r="L2065" s="25"/>
      <c r="M2065" s="138"/>
      <c r="T2065" s="49"/>
      <c r="AT2065" s="13" t="s">
        <v>134</v>
      </c>
      <c r="AU2065" s="13" t="s">
        <v>84</v>
      </c>
    </row>
    <row r="2066" spans="2:65" s="1" customFormat="1" ht="16.5" customHeight="1">
      <c r="B2066" s="25"/>
      <c r="C2066" s="140" t="s">
        <v>2495</v>
      </c>
      <c r="D2066" s="140" t="s">
        <v>3608</v>
      </c>
      <c r="E2066" s="141" t="s">
        <v>3890</v>
      </c>
      <c r="F2066" s="142" t="s">
        <v>3891</v>
      </c>
      <c r="G2066" s="143" t="s">
        <v>146</v>
      </c>
      <c r="H2066" s="144">
        <v>1</v>
      </c>
      <c r="I2066" s="145">
        <v>54900</v>
      </c>
      <c r="J2066" s="145">
        <f>ROUND(I2066*H2066,2)</f>
        <v>54900</v>
      </c>
      <c r="K2066" s="142" t="s">
        <v>132</v>
      </c>
      <c r="L2066" s="146"/>
      <c r="M2066" s="147" t="s">
        <v>1</v>
      </c>
      <c r="N2066" s="148" t="s">
        <v>39</v>
      </c>
      <c r="O2066" s="132">
        <v>0</v>
      </c>
      <c r="P2066" s="132">
        <f>O2066*H2066</f>
        <v>0</v>
      </c>
      <c r="Q2066" s="132">
        <v>0.01</v>
      </c>
      <c r="R2066" s="132">
        <f>Q2066*H2066</f>
        <v>0.01</v>
      </c>
      <c r="S2066" s="132">
        <v>0</v>
      </c>
      <c r="T2066" s="133">
        <f>S2066*H2066</f>
        <v>0</v>
      </c>
      <c r="AR2066" s="134" t="s">
        <v>720</v>
      </c>
      <c r="AT2066" s="134" t="s">
        <v>3608</v>
      </c>
      <c r="AU2066" s="134" t="s">
        <v>84</v>
      </c>
      <c r="AY2066" s="13" t="s">
        <v>125</v>
      </c>
      <c r="BE2066" s="135">
        <f>IF(N2066="základní",J2066,0)</f>
        <v>54900</v>
      </c>
      <c r="BF2066" s="135">
        <f>IF(N2066="snížená",J2066,0)</f>
        <v>0</v>
      </c>
      <c r="BG2066" s="135">
        <f>IF(N2066="zákl. přenesená",J2066,0)</f>
        <v>0</v>
      </c>
      <c r="BH2066" s="135">
        <f>IF(N2066="sníž. přenesená",J2066,0)</f>
        <v>0</v>
      </c>
      <c r="BI2066" s="135">
        <f>IF(N2066="nulová",J2066,0)</f>
        <v>0</v>
      </c>
      <c r="BJ2066" s="13" t="s">
        <v>82</v>
      </c>
      <c r="BK2066" s="135">
        <f>ROUND(I2066*H2066,2)</f>
        <v>54900</v>
      </c>
      <c r="BL2066" s="13" t="s">
        <v>280</v>
      </c>
      <c r="BM2066" s="134" t="s">
        <v>3892</v>
      </c>
    </row>
    <row r="2067" spans="2:65" s="1" customFormat="1">
      <c r="B2067" s="25"/>
      <c r="D2067" s="136" t="s">
        <v>134</v>
      </c>
      <c r="F2067" s="137" t="s">
        <v>3891</v>
      </c>
      <c r="L2067" s="25"/>
      <c r="M2067" s="138"/>
      <c r="T2067" s="49"/>
      <c r="AT2067" s="13" t="s">
        <v>134</v>
      </c>
      <c r="AU2067" s="13" t="s">
        <v>84</v>
      </c>
    </row>
    <row r="2068" spans="2:65" s="1" customFormat="1" ht="16.5" customHeight="1">
      <c r="B2068" s="25"/>
      <c r="C2068" s="140" t="s">
        <v>3893</v>
      </c>
      <c r="D2068" s="140" t="s">
        <v>3608</v>
      </c>
      <c r="E2068" s="141" t="s">
        <v>3894</v>
      </c>
      <c r="F2068" s="142" t="s">
        <v>3895</v>
      </c>
      <c r="G2068" s="143" t="s">
        <v>146</v>
      </c>
      <c r="H2068" s="144">
        <v>1</v>
      </c>
      <c r="I2068" s="145">
        <v>16900</v>
      </c>
      <c r="J2068" s="145">
        <f>ROUND(I2068*H2068,2)</f>
        <v>16900</v>
      </c>
      <c r="K2068" s="142" t="s">
        <v>132</v>
      </c>
      <c r="L2068" s="146"/>
      <c r="M2068" s="147" t="s">
        <v>1</v>
      </c>
      <c r="N2068" s="148" t="s">
        <v>39</v>
      </c>
      <c r="O2068" s="132">
        <v>0</v>
      </c>
      <c r="P2068" s="132">
        <f>O2068*H2068</f>
        <v>0</v>
      </c>
      <c r="Q2068" s="132">
        <v>0.01</v>
      </c>
      <c r="R2068" s="132">
        <f>Q2068*H2068</f>
        <v>0.01</v>
      </c>
      <c r="S2068" s="132">
        <v>0</v>
      </c>
      <c r="T2068" s="133">
        <f>S2068*H2068</f>
        <v>0</v>
      </c>
      <c r="AR2068" s="134" t="s">
        <v>720</v>
      </c>
      <c r="AT2068" s="134" t="s">
        <v>3608</v>
      </c>
      <c r="AU2068" s="134" t="s">
        <v>84</v>
      </c>
      <c r="AY2068" s="13" t="s">
        <v>125</v>
      </c>
      <c r="BE2068" s="135">
        <f>IF(N2068="základní",J2068,0)</f>
        <v>16900</v>
      </c>
      <c r="BF2068" s="135">
        <f>IF(N2068="snížená",J2068,0)</f>
        <v>0</v>
      </c>
      <c r="BG2068" s="135">
        <f>IF(N2068="zákl. přenesená",J2068,0)</f>
        <v>0</v>
      </c>
      <c r="BH2068" s="135">
        <f>IF(N2068="sníž. přenesená",J2068,0)</f>
        <v>0</v>
      </c>
      <c r="BI2068" s="135">
        <f>IF(N2068="nulová",J2068,0)</f>
        <v>0</v>
      </c>
      <c r="BJ2068" s="13" t="s">
        <v>82</v>
      </c>
      <c r="BK2068" s="135">
        <f>ROUND(I2068*H2068,2)</f>
        <v>16900</v>
      </c>
      <c r="BL2068" s="13" t="s">
        <v>280</v>
      </c>
      <c r="BM2068" s="134" t="s">
        <v>3896</v>
      </c>
    </row>
    <row r="2069" spans="2:65" s="1" customFormat="1">
      <c r="B2069" s="25"/>
      <c r="D2069" s="136" t="s">
        <v>134</v>
      </c>
      <c r="F2069" s="137" t="s">
        <v>3895</v>
      </c>
      <c r="L2069" s="25"/>
      <c r="M2069" s="138"/>
      <c r="T2069" s="49"/>
      <c r="AT2069" s="13" t="s">
        <v>134</v>
      </c>
      <c r="AU2069" s="13" t="s">
        <v>84</v>
      </c>
    </row>
    <row r="2070" spans="2:65" s="1" customFormat="1" ht="16.5" customHeight="1">
      <c r="B2070" s="25"/>
      <c r="C2070" s="140" t="s">
        <v>2500</v>
      </c>
      <c r="D2070" s="140" t="s">
        <v>3608</v>
      </c>
      <c r="E2070" s="141" t="s">
        <v>3897</v>
      </c>
      <c r="F2070" s="142" t="s">
        <v>3898</v>
      </c>
      <c r="G2070" s="143" t="s">
        <v>146</v>
      </c>
      <c r="H2070" s="144">
        <v>1</v>
      </c>
      <c r="I2070" s="145">
        <v>54900</v>
      </c>
      <c r="J2070" s="145">
        <f>ROUND(I2070*H2070,2)</f>
        <v>54900</v>
      </c>
      <c r="K2070" s="142" t="s">
        <v>132</v>
      </c>
      <c r="L2070" s="146"/>
      <c r="M2070" s="147" t="s">
        <v>1</v>
      </c>
      <c r="N2070" s="148" t="s">
        <v>39</v>
      </c>
      <c r="O2070" s="132">
        <v>0</v>
      </c>
      <c r="P2070" s="132">
        <f>O2070*H2070</f>
        <v>0</v>
      </c>
      <c r="Q2070" s="132">
        <v>0.01</v>
      </c>
      <c r="R2070" s="132">
        <f>Q2070*H2070</f>
        <v>0.01</v>
      </c>
      <c r="S2070" s="132">
        <v>0</v>
      </c>
      <c r="T2070" s="133">
        <f>S2070*H2070</f>
        <v>0</v>
      </c>
      <c r="AR2070" s="134" t="s">
        <v>720</v>
      </c>
      <c r="AT2070" s="134" t="s">
        <v>3608</v>
      </c>
      <c r="AU2070" s="134" t="s">
        <v>84</v>
      </c>
      <c r="AY2070" s="13" t="s">
        <v>125</v>
      </c>
      <c r="BE2070" s="135">
        <f>IF(N2070="základní",J2070,0)</f>
        <v>54900</v>
      </c>
      <c r="BF2070" s="135">
        <f>IF(N2070="snížená",J2070,0)</f>
        <v>0</v>
      </c>
      <c r="BG2070" s="135">
        <f>IF(N2070="zákl. přenesená",J2070,0)</f>
        <v>0</v>
      </c>
      <c r="BH2070" s="135">
        <f>IF(N2070="sníž. přenesená",J2070,0)</f>
        <v>0</v>
      </c>
      <c r="BI2070" s="135">
        <f>IF(N2070="nulová",J2070,0)</f>
        <v>0</v>
      </c>
      <c r="BJ2070" s="13" t="s">
        <v>82</v>
      </c>
      <c r="BK2070" s="135">
        <f>ROUND(I2070*H2070,2)</f>
        <v>54900</v>
      </c>
      <c r="BL2070" s="13" t="s">
        <v>280</v>
      </c>
      <c r="BM2070" s="134" t="s">
        <v>3899</v>
      </c>
    </row>
    <row r="2071" spans="2:65" s="1" customFormat="1">
      <c r="B2071" s="25"/>
      <c r="D2071" s="136" t="s">
        <v>134</v>
      </c>
      <c r="F2071" s="137" t="s">
        <v>3898</v>
      </c>
      <c r="L2071" s="25"/>
      <c r="M2071" s="138"/>
      <c r="T2071" s="49"/>
      <c r="AT2071" s="13" t="s">
        <v>134</v>
      </c>
      <c r="AU2071" s="13" t="s">
        <v>84</v>
      </c>
    </row>
    <row r="2072" spans="2:65" s="1" customFormat="1" ht="16.5" customHeight="1">
      <c r="B2072" s="25"/>
      <c r="C2072" s="140" t="s">
        <v>3900</v>
      </c>
      <c r="D2072" s="140" t="s">
        <v>3608</v>
      </c>
      <c r="E2072" s="141" t="s">
        <v>3901</v>
      </c>
      <c r="F2072" s="142" t="s">
        <v>3902</v>
      </c>
      <c r="G2072" s="143" t="s">
        <v>146</v>
      </c>
      <c r="H2072" s="144">
        <v>1</v>
      </c>
      <c r="I2072" s="145">
        <v>16900</v>
      </c>
      <c r="J2072" s="145">
        <f>ROUND(I2072*H2072,2)</f>
        <v>16900</v>
      </c>
      <c r="K2072" s="142" t="s">
        <v>132</v>
      </c>
      <c r="L2072" s="146"/>
      <c r="M2072" s="147" t="s">
        <v>1</v>
      </c>
      <c r="N2072" s="148" t="s">
        <v>39</v>
      </c>
      <c r="O2072" s="132">
        <v>0</v>
      </c>
      <c r="P2072" s="132">
        <f>O2072*H2072</f>
        <v>0</v>
      </c>
      <c r="Q2072" s="132">
        <v>0.01</v>
      </c>
      <c r="R2072" s="132">
        <f>Q2072*H2072</f>
        <v>0.01</v>
      </c>
      <c r="S2072" s="132">
        <v>0</v>
      </c>
      <c r="T2072" s="133">
        <f>S2072*H2072</f>
        <v>0</v>
      </c>
      <c r="AR2072" s="134" t="s">
        <v>720</v>
      </c>
      <c r="AT2072" s="134" t="s">
        <v>3608</v>
      </c>
      <c r="AU2072" s="134" t="s">
        <v>84</v>
      </c>
      <c r="AY2072" s="13" t="s">
        <v>125</v>
      </c>
      <c r="BE2072" s="135">
        <f>IF(N2072="základní",J2072,0)</f>
        <v>16900</v>
      </c>
      <c r="BF2072" s="135">
        <f>IF(N2072="snížená",J2072,0)</f>
        <v>0</v>
      </c>
      <c r="BG2072" s="135">
        <f>IF(N2072="zákl. přenesená",J2072,0)</f>
        <v>0</v>
      </c>
      <c r="BH2072" s="135">
        <f>IF(N2072="sníž. přenesená",J2072,0)</f>
        <v>0</v>
      </c>
      <c r="BI2072" s="135">
        <f>IF(N2072="nulová",J2072,0)</f>
        <v>0</v>
      </c>
      <c r="BJ2072" s="13" t="s">
        <v>82</v>
      </c>
      <c r="BK2072" s="135">
        <f>ROUND(I2072*H2072,2)</f>
        <v>16900</v>
      </c>
      <c r="BL2072" s="13" t="s">
        <v>280</v>
      </c>
      <c r="BM2072" s="134" t="s">
        <v>3903</v>
      </c>
    </row>
    <row r="2073" spans="2:65" s="1" customFormat="1">
      <c r="B2073" s="25"/>
      <c r="D2073" s="136" t="s">
        <v>134</v>
      </c>
      <c r="F2073" s="137" t="s">
        <v>3902</v>
      </c>
      <c r="L2073" s="25"/>
      <c r="M2073" s="138"/>
      <c r="T2073" s="49"/>
      <c r="AT2073" s="13" t="s">
        <v>134</v>
      </c>
      <c r="AU2073" s="13" t="s">
        <v>84</v>
      </c>
    </row>
    <row r="2074" spans="2:65" s="1" customFormat="1" ht="21.75" customHeight="1">
      <c r="B2074" s="25"/>
      <c r="C2074" s="140" t="s">
        <v>2505</v>
      </c>
      <c r="D2074" s="140" t="s">
        <v>3608</v>
      </c>
      <c r="E2074" s="141" t="s">
        <v>3904</v>
      </c>
      <c r="F2074" s="142" t="s">
        <v>3905</v>
      </c>
      <c r="G2074" s="143" t="s">
        <v>146</v>
      </c>
      <c r="H2074" s="144">
        <v>1</v>
      </c>
      <c r="I2074" s="145">
        <v>25000</v>
      </c>
      <c r="J2074" s="145">
        <f>ROUND(I2074*H2074,2)</f>
        <v>25000</v>
      </c>
      <c r="K2074" s="142" t="s">
        <v>132</v>
      </c>
      <c r="L2074" s="146"/>
      <c r="M2074" s="147" t="s">
        <v>1</v>
      </c>
      <c r="N2074" s="148" t="s">
        <v>39</v>
      </c>
      <c r="O2074" s="132">
        <v>0</v>
      </c>
      <c r="P2074" s="132">
        <f>O2074*H2074</f>
        <v>0</v>
      </c>
      <c r="Q2074" s="132">
        <v>0.02</v>
      </c>
      <c r="R2074" s="132">
        <f>Q2074*H2074</f>
        <v>0.02</v>
      </c>
      <c r="S2074" s="132">
        <v>0</v>
      </c>
      <c r="T2074" s="133">
        <f>S2074*H2074</f>
        <v>0</v>
      </c>
      <c r="AR2074" s="134" t="s">
        <v>720</v>
      </c>
      <c r="AT2074" s="134" t="s">
        <v>3608</v>
      </c>
      <c r="AU2074" s="134" t="s">
        <v>84</v>
      </c>
      <c r="AY2074" s="13" t="s">
        <v>125</v>
      </c>
      <c r="BE2074" s="135">
        <f>IF(N2074="základní",J2074,0)</f>
        <v>25000</v>
      </c>
      <c r="BF2074" s="135">
        <f>IF(N2074="snížená",J2074,0)</f>
        <v>0</v>
      </c>
      <c r="BG2074" s="135">
        <f>IF(N2074="zákl. přenesená",J2074,0)</f>
        <v>0</v>
      </c>
      <c r="BH2074" s="135">
        <f>IF(N2074="sníž. přenesená",J2074,0)</f>
        <v>0</v>
      </c>
      <c r="BI2074" s="135">
        <f>IF(N2074="nulová",J2074,0)</f>
        <v>0</v>
      </c>
      <c r="BJ2074" s="13" t="s">
        <v>82</v>
      </c>
      <c r="BK2074" s="135">
        <f>ROUND(I2074*H2074,2)</f>
        <v>25000</v>
      </c>
      <c r="BL2074" s="13" t="s">
        <v>280</v>
      </c>
      <c r="BM2074" s="134" t="s">
        <v>3906</v>
      </c>
    </row>
    <row r="2075" spans="2:65" s="1" customFormat="1">
      <c r="B2075" s="25"/>
      <c r="D2075" s="136" t="s">
        <v>134</v>
      </c>
      <c r="F2075" s="137" t="s">
        <v>3905</v>
      </c>
      <c r="L2075" s="25"/>
      <c r="M2075" s="138"/>
      <c r="T2075" s="49"/>
      <c r="AT2075" s="13" t="s">
        <v>134</v>
      </c>
      <c r="AU2075" s="13" t="s">
        <v>84</v>
      </c>
    </row>
    <row r="2076" spans="2:65" s="1" customFormat="1" ht="21.75" customHeight="1">
      <c r="B2076" s="25"/>
      <c r="C2076" s="140" t="s">
        <v>3907</v>
      </c>
      <c r="D2076" s="140" t="s">
        <v>3608</v>
      </c>
      <c r="E2076" s="141" t="s">
        <v>3908</v>
      </c>
      <c r="F2076" s="142" t="s">
        <v>3909</v>
      </c>
      <c r="G2076" s="143" t="s">
        <v>146</v>
      </c>
      <c r="H2076" s="144">
        <v>1</v>
      </c>
      <c r="I2076" s="145">
        <v>21000</v>
      </c>
      <c r="J2076" s="145">
        <f>ROUND(I2076*H2076,2)</f>
        <v>21000</v>
      </c>
      <c r="K2076" s="142" t="s">
        <v>132</v>
      </c>
      <c r="L2076" s="146"/>
      <c r="M2076" s="147" t="s">
        <v>1</v>
      </c>
      <c r="N2076" s="148" t="s">
        <v>39</v>
      </c>
      <c r="O2076" s="132">
        <v>0</v>
      </c>
      <c r="P2076" s="132">
        <f>O2076*H2076</f>
        <v>0</v>
      </c>
      <c r="Q2076" s="132">
        <v>0.02</v>
      </c>
      <c r="R2076" s="132">
        <f>Q2076*H2076</f>
        <v>0.02</v>
      </c>
      <c r="S2076" s="132">
        <v>0</v>
      </c>
      <c r="T2076" s="133">
        <f>S2076*H2076</f>
        <v>0</v>
      </c>
      <c r="AR2076" s="134" t="s">
        <v>720</v>
      </c>
      <c r="AT2076" s="134" t="s">
        <v>3608</v>
      </c>
      <c r="AU2076" s="134" t="s">
        <v>84</v>
      </c>
      <c r="AY2076" s="13" t="s">
        <v>125</v>
      </c>
      <c r="BE2076" s="135">
        <f>IF(N2076="základní",J2076,0)</f>
        <v>21000</v>
      </c>
      <c r="BF2076" s="135">
        <f>IF(N2076="snížená",J2076,0)</f>
        <v>0</v>
      </c>
      <c r="BG2076" s="135">
        <f>IF(N2076="zákl. přenesená",J2076,0)</f>
        <v>0</v>
      </c>
      <c r="BH2076" s="135">
        <f>IF(N2076="sníž. přenesená",J2076,0)</f>
        <v>0</v>
      </c>
      <c r="BI2076" s="135">
        <f>IF(N2076="nulová",J2076,0)</f>
        <v>0</v>
      </c>
      <c r="BJ2076" s="13" t="s">
        <v>82</v>
      </c>
      <c r="BK2076" s="135">
        <f>ROUND(I2076*H2076,2)</f>
        <v>21000</v>
      </c>
      <c r="BL2076" s="13" t="s">
        <v>280</v>
      </c>
      <c r="BM2076" s="134" t="s">
        <v>3910</v>
      </c>
    </row>
    <row r="2077" spans="2:65" s="1" customFormat="1">
      <c r="B2077" s="25"/>
      <c r="D2077" s="136" t="s">
        <v>134</v>
      </c>
      <c r="F2077" s="137" t="s">
        <v>3909</v>
      </c>
      <c r="L2077" s="25"/>
      <c r="M2077" s="138"/>
      <c r="T2077" s="49"/>
      <c r="AT2077" s="13" t="s">
        <v>134</v>
      </c>
      <c r="AU2077" s="13" t="s">
        <v>84</v>
      </c>
    </row>
    <row r="2078" spans="2:65" s="1" customFormat="1" ht="16.5" customHeight="1">
      <c r="B2078" s="25"/>
      <c r="C2078" s="140" t="s">
        <v>2509</v>
      </c>
      <c r="D2078" s="140" t="s">
        <v>3608</v>
      </c>
      <c r="E2078" s="141" t="s">
        <v>3911</v>
      </c>
      <c r="F2078" s="142" t="s">
        <v>3912</v>
      </c>
      <c r="G2078" s="143" t="s">
        <v>146</v>
      </c>
      <c r="H2078" s="144">
        <v>1</v>
      </c>
      <c r="I2078" s="145">
        <v>15700</v>
      </c>
      <c r="J2078" s="145">
        <f>ROUND(I2078*H2078,2)</f>
        <v>15700</v>
      </c>
      <c r="K2078" s="142" t="s">
        <v>132</v>
      </c>
      <c r="L2078" s="146"/>
      <c r="M2078" s="147" t="s">
        <v>1</v>
      </c>
      <c r="N2078" s="148" t="s">
        <v>39</v>
      </c>
      <c r="O2078" s="132">
        <v>0</v>
      </c>
      <c r="P2078" s="132">
        <f>O2078*H2078</f>
        <v>0</v>
      </c>
      <c r="Q2078" s="132">
        <v>0.02</v>
      </c>
      <c r="R2078" s="132">
        <f>Q2078*H2078</f>
        <v>0.02</v>
      </c>
      <c r="S2078" s="132">
        <v>0</v>
      </c>
      <c r="T2078" s="133">
        <f>S2078*H2078</f>
        <v>0</v>
      </c>
      <c r="AR2078" s="134" t="s">
        <v>720</v>
      </c>
      <c r="AT2078" s="134" t="s">
        <v>3608</v>
      </c>
      <c r="AU2078" s="134" t="s">
        <v>84</v>
      </c>
      <c r="AY2078" s="13" t="s">
        <v>125</v>
      </c>
      <c r="BE2078" s="135">
        <f>IF(N2078="základní",J2078,0)</f>
        <v>15700</v>
      </c>
      <c r="BF2078" s="135">
        <f>IF(N2078="snížená",J2078,0)</f>
        <v>0</v>
      </c>
      <c r="BG2078" s="135">
        <f>IF(N2078="zákl. přenesená",J2078,0)</f>
        <v>0</v>
      </c>
      <c r="BH2078" s="135">
        <f>IF(N2078="sníž. přenesená",J2078,0)</f>
        <v>0</v>
      </c>
      <c r="BI2078" s="135">
        <f>IF(N2078="nulová",J2078,0)</f>
        <v>0</v>
      </c>
      <c r="BJ2078" s="13" t="s">
        <v>82</v>
      </c>
      <c r="BK2078" s="135">
        <f>ROUND(I2078*H2078,2)</f>
        <v>15700</v>
      </c>
      <c r="BL2078" s="13" t="s">
        <v>280</v>
      </c>
      <c r="BM2078" s="134" t="s">
        <v>3913</v>
      </c>
    </row>
    <row r="2079" spans="2:65" s="1" customFormat="1">
      <c r="B2079" s="25"/>
      <c r="D2079" s="136" t="s">
        <v>134</v>
      </c>
      <c r="F2079" s="137" t="s">
        <v>3912</v>
      </c>
      <c r="L2079" s="25"/>
      <c r="M2079" s="138"/>
      <c r="T2079" s="49"/>
      <c r="AT2079" s="13" t="s">
        <v>134</v>
      </c>
      <c r="AU2079" s="13" t="s">
        <v>84</v>
      </c>
    </row>
    <row r="2080" spans="2:65" s="1" customFormat="1" ht="16.5" customHeight="1">
      <c r="B2080" s="25"/>
      <c r="C2080" s="140" t="s">
        <v>3914</v>
      </c>
      <c r="D2080" s="140" t="s">
        <v>3608</v>
      </c>
      <c r="E2080" s="141" t="s">
        <v>3915</v>
      </c>
      <c r="F2080" s="142" t="s">
        <v>3916</v>
      </c>
      <c r="G2080" s="143" t="s">
        <v>146</v>
      </c>
      <c r="H2080" s="144">
        <v>20</v>
      </c>
      <c r="I2080" s="145">
        <v>15700</v>
      </c>
      <c r="J2080" s="145">
        <f>ROUND(I2080*H2080,2)</f>
        <v>314000</v>
      </c>
      <c r="K2080" s="142" t="s">
        <v>132</v>
      </c>
      <c r="L2080" s="146"/>
      <c r="M2080" s="147" t="s">
        <v>1</v>
      </c>
      <c r="N2080" s="148" t="s">
        <v>39</v>
      </c>
      <c r="O2080" s="132">
        <v>0</v>
      </c>
      <c r="P2080" s="132">
        <f>O2080*H2080</f>
        <v>0</v>
      </c>
      <c r="Q2080" s="132">
        <v>0.01</v>
      </c>
      <c r="R2080" s="132">
        <f>Q2080*H2080</f>
        <v>0.2</v>
      </c>
      <c r="S2080" s="132">
        <v>0</v>
      </c>
      <c r="T2080" s="133">
        <f>S2080*H2080</f>
        <v>0</v>
      </c>
      <c r="AR2080" s="134" t="s">
        <v>720</v>
      </c>
      <c r="AT2080" s="134" t="s">
        <v>3608</v>
      </c>
      <c r="AU2080" s="134" t="s">
        <v>84</v>
      </c>
      <c r="AY2080" s="13" t="s">
        <v>125</v>
      </c>
      <c r="BE2080" s="135">
        <f>IF(N2080="základní",J2080,0)</f>
        <v>314000</v>
      </c>
      <c r="BF2080" s="135">
        <f>IF(N2080="snížená",J2080,0)</f>
        <v>0</v>
      </c>
      <c r="BG2080" s="135">
        <f>IF(N2080="zákl. přenesená",J2080,0)</f>
        <v>0</v>
      </c>
      <c r="BH2080" s="135">
        <f>IF(N2080="sníž. přenesená",J2080,0)</f>
        <v>0</v>
      </c>
      <c r="BI2080" s="135">
        <f>IF(N2080="nulová",J2080,0)</f>
        <v>0</v>
      </c>
      <c r="BJ2080" s="13" t="s">
        <v>82</v>
      </c>
      <c r="BK2080" s="135">
        <f>ROUND(I2080*H2080,2)</f>
        <v>314000</v>
      </c>
      <c r="BL2080" s="13" t="s">
        <v>280</v>
      </c>
      <c r="BM2080" s="134" t="s">
        <v>3917</v>
      </c>
    </row>
    <row r="2081" spans="2:65" s="1" customFormat="1">
      <c r="B2081" s="25"/>
      <c r="D2081" s="136" t="s">
        <v>134</v>
      </c>
      <c r="F2081" s="137" t="s">
        <v>3916</v>
      </c>
      <c r="L2081" s="25"/>
      <c r="M2081" s="138"/>
      <c r="T2081" s="49"/>
      <c r="AT2081" s="13" t="s">
        <v>134</v>
      </c>
      <c r="AU2081" s="13" t="s">
        <v>84</v>
      </c>
    </row>
    <row r="2082" spans="2:65" s="1" customFormat="1" ht="16.5" customHeight="1">
      <c r="B2082" s="25"/>
      <c r="C2082" s="140" t="s">
        <v>2514</v>
      </c>
      <c r="D2082" s="140" t="s">
        <v>3608</v>
      </c>
      <c r="E2082" s="141" t="s">
        <v>3918</v>
      </c>
      <c r="F2082" s="142" t="s">
        <v>3919</v>
      </c>
      <c r="G2082" s="143" t="s">
        <v>146</v>
      </c>
      <c r="H2082" s="144">
        <v>1</v>
      </c>
      <c r="I2082" s="145">
        <v>46800</v>
      </c>
      <c r="J2082" s="145">
        <f>ROUND(I2082*H2082,2)</f>
        <v>46800</v>
      </c>
      <c r="K2082" s="142" t="s">
        <v>132</v>
      </c>
      <c r="L2082" s="146"/>
      <c r="M2082" s="147" t="s">
        <v>1</v>
      </c>
      <c r="N2082" s="148" t="s">
        <v>39</v>
      </c>
      <c r="O2082" s="132">
        <v>0</v>
      </c>
      <c r="P2082" s="132">
        <f>O2082*H2082</f>
        <v>0</v>
      </c>
      <c r="Q2082" s="132">
        <v>0.34</v>
      </c>
      <c r="R2082" s="132">
        <f>Q2082*H2082</f>
        <v>0.34</v>
      </c>
      <c r="S2082" s="132">
        <v>0</v>
      </c>
      <c r="T2082" s="133">
        <f>S2082*H2082</f>
        <v>0</v>
      </c>
      <c r="AR2082" s="134" t="s">
        <v>720</v>
      </c>
      <c r="AT2082" s="134" t="s">
        <v>3608</v>
      </c>
      <c r="AU2082" s="134" t="s">
        <v>84</v>
      </c>
      <c r="AY2082" s="13" t="s">
        <v>125</v>
      </c>
      <c r="BE2082" s="135">
        <f>IF(N2082="základní",J2082,0)</f>
        <v>46800</v>
      </c>
      <c r="BF2082" s="135">
        <f>IF(N2082="snížená",J2082,0)</f>
        <v>0</v>
      </c>
      <c r="BG2082" s="135">
        <f>IF(N2082="zákl. přenesená",J2082,0)</f>
        <v>0</v>
      </c>
      <c r="BH2082" s="135">
        <f>IF(N2082="sníž. přenesená",J2082,0)</f>
        <v>0</v>
      </c>
      <c r="BI2082" s="135">
        <f>IF(N2082="nulová",J2082,0)</f>
        <v>0</v>
      </c>
      <c r="BJ2082" s="13" t="s">
        <v>82</v>
      </c>
      <c r="BK2082" s="135">
        <f>ROUND(I2082*H2082,2)</f>
        <v>46800</v>
      </c>
      <c r="BL2082" s="13" t="s">
        <v>280</v>
      </c>
      <c r="BM2082" s="134" t="s">
        <v>3920</v>
      </c>
    </row>
    <row r="2083" spans="2:65" s="1" customFormat="1">
      <c r="B2083" s="25"/>
      <c r="D2083" s="136" t="s">
        <v>134</v>
      </c>
      <c r="F2083" s="137" t="s">
        <v>3919</v>
      </c>
      <c r="L2083" s="25"/>
      <c r="M2083" s="138"/>
      <c r="T2083" s="49"/>
      <c r="AT2083" s="13" t="s">
        <v>134</v>
      </c>
      <c r="AU2083" s="13" t="s">
        <v>84</v>
      </c>
    </row>
    <row r="2084" spans="2:65" s="1" customFormat="1" ht="16.5" customHeight="1">
      <c r="B2084" s="25"/>
      <c r="C2084" s="140" t="s">
        <v>3921</v>
      </c>
      <c r="D2084" s="140" t="s">
        <v>3608</v>
      </c>
      <c r="E2084" s="141" t="s">
        <v>3922</v>
      </c>
      <c r="F2084" s="142" t="s">
        <v>3923</v>
      </c>
      <c r="G2084" s="143" t="s">
        <v>146</v>
      </c>
      <c r="H2084" s="144">
        <v>1</v>
      </c>
      <c r="I2084" s="145">
        <v>28200</v>
      </c>
      <c r="J2084" s="145">
        <f>ROUND(I2084*H2084,2)</f>
        <v>28200</v>
      </c>
      <c r="K2084" s="142" t="s">
        <v>132</v>
      </c>
      <c r="L2084" s="146"/>
      <c r="M2084" s="147" t="s">
        <v>1</v>
      </c>
      <c r="N2084" s="148" t="s">
        <v>39</v>
      </c>
      <c r="O2084" s="132">
        <v>0</v>
      </c>
      <c r="P2084" s="132">
        <f>O2084*H2084</f>
        <v>0</v>
      </c>
      <c r="Q2084" s="132">
        <v>0.21</v>
      </c>
      <c r="R2084" s="132">
        <f>Q2084*H2084</f>
        <v>0.21</v>
      </c>
      <c r="S2084" s="132">
        <v>0</v>
      </c>
      <c r="T2084" s="133">
        <f>S2084*H2084</f>
        <v>0</v>
      </c>
      <c r="AR2084" s="134" t="s">
        <v>720</v>
      </c>
      <c r="AT2084" s="134" t="s">
        <v>3608</v>
      </c>
      <c r="AU2084" s="134" t="s">
        <v>84</v>
      </c>
      <c r="AY2084" s="13" t="s">
        <v>125</v>
      </c>
      <c r="BE2084" s="135">
        <f>IF(N2084="základní",J2084,0)</f>
        <v>28200</v>
      </c>
      <c r="BF2084" s="135">
        <f>IF(N2084="snížená",J2084,0)</f>
        <v>0</v>
      </c>
      <c r="BG2084" s="135">
        <f>IF(N2084="zákl. přenesená",J2084,0)</f>
        <v>0</v>
      </c>
      <c r="BH2084" s="135">
        <f>IF(N2084="sníž. přenesená",J2084,0)</f>
        <v>0</v>
      </c>
      <c r="BI2084" s="135">
        <f>IF(N2084="nulová",J2084,0)</f>
        <v>0</v>
      </c>
      <c r="BJ2084" s="13" t="s">
        <v>82</v>
      </c>
      <c r="BK2084" s="135">
        <f>ROUND(I2084*H2084,2)</f>
        <v>28200</v>
      </c>
      <c r="BL2084" s="13" t="s">
        <v>280</v>
      </c>
      <c r="BM2084" s="134" t="s">
        <v>3924</v>
      </c>
    </row>
    <row r="2085" spans="2:65" s="1" customFormat="1">
      <c r="B2085" s="25"/>
      <c r="D2085" s="136" t="s">
        <v>134</v>
      </c>
      <c r="F2085" s="137" t="s">
        <v>3923</v>
      </c>
      <c r="L2085" s="25"/>
      <c r="M2085" s="138"/>
      <c r="T2085" s="49"/>
      <c r="AT2085" s="13" t="s">
        <v>134</v>
      </c>
      <c r="AU2085" s="13" t="s">
        <v>84</v>
      </c>
    </row>
    <row r="2086" spans="2:65" s="1" customFormat="1" ht="16.5" customHeight="1">
      <c r="B2086" s="25"/>
      <c r="C2086" s="140" t="s">
        <v>2519</v>
      </c>
      <c r="D2086" s="140" t="s">
        <v>3608</v>
      </c>
      <c r="E2086" s="141" t="s">
        <v>3925</v>
      </c>
      <c r="F2086" s="142" t="s">
        <v>3926</v>
      </c>
      <c r="G2086" s="143" t="s">
        <v>146</v>
      </c>
      <c r="H2086" s="144">
        <v>1</v>
      </c>
      <c r="I2086" s="145">
        <v>46600</v>
      </c>
      <c r="J2086" s="145">
        <f>ROUND(I2086*H2086,2)</f>
        <v>46600</v>
      </c>
      <c r="K2086" s="142" t="s">
        <v>132</v>
      </c>
      <c r="L2086" s="146"/>
      <c r="M2086" s="147" t="s">
        <v>1</v>
      </c>
      <c r="N2086" s="148" t="s">
        <v>39</v>
      </c>
      <c r="O2086" s="132">
        <v>0</v>
      </c>
      <c r="P2086" s="132">
        <f>O2086*H2086</f>
        <v>0</v>
      </c>
      <c r="Q2086" s="132">
        <v>0.34</v>
      </c>
      <c r="R2086" s="132">
        <f>Q2086*H2086</f>
        <v>0.34</v>
      </c>
      <c r="S2086" s="132">
        <v>0</v>
      </c>
      <c r="T2086" s="133">
        <f>S2086*H2086</f>
        <v>0</v>
      </c>
      <c r="AR2086" s="134" t="s">
        <v>720</v>
      </c>
      <c r="AT2086" s="134" t="s">
        <v>3608</v>
      </c>
      <c r="AU2086" s="134" t="s">
        <v>84</v>
      </c>
      <c r="AY2086" s="13" t="s">
        <v>125</v>
      </c>
      <c r="BE2086" s="135">
        <f>IF(N2086="základní",J2086,0)</f>
        <v>46600</v>
      </c>
      <c r="BF2086" s="135">
        <f>IF(N2086="snížená",J2086,0)</f>
        <v>0</v>
      </c>
      <c r="BG2086" s="135">
        <f>IF(N2086="zákl. přenesená",J2086,0)</f>
        <v>0</v>
      </c>
      <c r="BH2086" s="135">
        <f>IF(N2086="sníž. přenesená",J2086,0)</f>
        <v>0</v>
      </c>
      <c r="BI2086" s="135">
        <f>IF(N2086="nulová",J2086,0)</f>
        <v>0</v>
      </c>
      <c r="BJ2086" s="13" t="s">
        <v>82</v>
      </c>
      <c r="BK2086" s="135">
        <f>ROUND(I2086*H2086,2)</f>
        <v>46600</v>
      </c>
      <c r="BL2086" s="13" t="s">
        <v>280</v>
      </c>
      <c r="BM2086" s="134" t="s">
        <v>3927</v>
      </c>
    </row>
    <row r="2087" spans="2:65" s="1" customFormat="1">
      <c r="B2087" s="25"/>
      <c r="D2087" s="136" t="s">
        <v>134</v>
      </c>
      <c r="F2087" s="137" t="s">
        <v>3926</v>
      </c>
      <c r="L2087" s="25"/>
      <c r="M2087" s="138"/>
      <c r="T2087" s="49"/>
      <c r="AT2087" s="13" t="s">
        <v>134</v>
      </c>
      <c r="AU2087" s="13" t="s">
        <v>84</v>
      </c>
    </row>
    <row r="2088" spans="2:65" s="1" customFormat="1" ht="16.5" customHeight="1">
      <c r="B2088" s="25"/>
      <c r="C2088" s="140" t="s">
        <v>3928</v>
      </c>
      <c r="D2088" s="140" t="s">
        <v>3608</v>
      </c>
      <c r="E2088" s="141" t="s">
        <v>3929</v>
      </c>
      <c r="F2088" s="142" t="s">
        <v>3930</v>
      </c>
      <c r="G2088" s="143" t="s">
        <v>146</v>
      </c>
      <c r="H2088" s="144">
        <v>1</v>
      </c>
      <c r="I2088" s="145">
        <v>27900</v>
      </c>
      <c r="J2088" s="145">
        <f>ROUND(I2088*H2088,2)</f>
        <v>27900</v>
      </c>
      <c r="K2088" s="142" t="s">
        <v>132</v>
      </c>
      <c r="L2088" s="146"/>
      <c r="M2088" s="147" t="s">
        <v>1</v>
      </c>
      <c r="N2088" s="148" t="s">
        <v>39</v>
      </c>
      <c r="O2088" s="132">
        <v>0</v>
      </c>
      <c r="P2088" s="132">
        <f>O2088*H2088</f>
        <v>0</v>
      </c>
      <c r="Q2088" s="132">
        <v>0.2</v>
      </c>
      <c r="R2088" s="132">
        <f>Q2088*H2088</f>
        <v>0.2</v>
      </c>
      <c r="S2088" s="132">
        <v>0</v>
      </c>
      <c r="T2088" s="133">
        <f>S2088*H2088</f>
        <v>0</v>
      </c>
      <c r="AR2088" s="134" t="s">
        <v>720</v>
      </c>
      <c r="AT2088" s="134" t="s">
        <v>3608</v>
      </c>
      <c r="AU2088" s="134" t="s">
        <v>84</v>
      </c>
      <c r="AY2088" s="13" t="s">
        <v>125</v>
      </c>
      <c r="BE2088" s="135">
        <f>IF(N2088="základní",J2088,0)</f>
        <v>27900</v>
      </c>
      <c r="BF2088" s="135">
        <f>IF(N2088="snížená",J2088,0)</f>
        <v>0</v>
      </c>
      <c r="BG2088" s="135">
        <f>IF(N2088="zákl. přenesená",J2088,0)</f>
        <v>0</v>
      </c>
      <c r="BH2088" s="135">
        <f>IF(N2088="sníž. přenesená",J2088,0)</f>
        <v>0</v>
      </c>
      <c r="BI2088" s="135">
        <f>IF(N2088="nulová",J2088,0)</f>
        <v>0</v>
      </c>
      <c r="BJ2088" s="13" t="s">
        <v>82</v>
      </c>
      <c r="BK2088" s="135">
        <f>ROUND(I2088*H2088,2)</f>
        <v>27900</v>
      </c>
      <c r="BL2088" s="13" t="s">
        <v>280</v>
      </c>
      <c r="BM2088" s="134" t="s">
        <v>3931</v>
      </c>
    </row>
    <row r="2089" spans="2:65" s="1" customFormat="1">
      <c r="B2089" s="25"/>
      <c r="D2089" s="136" t="s">
        <v>134</v>
      </c>
      <c r="F2089" s="137" t="s">
        <v>3930</v>
      </c>
      <c r="L2089" s="25"/>
      <c r="M2089" s="138"/>
      <c r="T2089" s="49"/>
      <c r="AT2089" s="13" t="s">
        <v>134</v>
      </c>
      <c r="AU2089" s="13" t="s">
        <v>84</v>
      </c>
    </row>
    <row r="2090" spans="2:65" s="1" customFormat="1" ht="16.5" customHeight="1">
      <c r="B2090" s="25"/>
      <c r="C2090" s="140" t="s">
        <v>2534</v>
      </c>
      <c r="D2090" s="140" t="s">
        <v>3608</v>
      </c>
      <c r="E2090" s="141" t="s">
        <v>3932</v>
      </c>
      <c r="F2090" s="142" t="s">
        <v>3933</v>
      </c>
      <c r="G2090" s="143" t="s">
        <v>146</v>
      </c>
      <c r="H2090" s="144">
        <v>1</v>
      </c>
      <c r="I2090" s="145">
        <v>7710</v>
      </c>
      <c r="J2090" s="145">
        <f>ROUND(I2090*H2090,2)</f>
        <v>7710</v>
      </c>
      <c r="K2090" s="142" t="s">
        <v>132</v>
      </c>
      <c r="L2090" s="146"/>
      <c r="M2090" s="147" t="s">
        <v>1</v>
      </c>
      <c r="N2090" s="148" t="s">
        <v>39</v>
      </c>
      <c r="O2090" s="132">
        <v>0</v>
      </c>
      <c r="P2090" s="132">
        <f>O2090*H2090</f>
        <v>0</v>
      </c>
      <c r="Q2090" s="132">
        <v>2E-3</v>
      </c>
      <c r="R2090" s="132">
        <f>Q2090*H2090</f>
        <v>2E-3</v>
      </c>
      <c r="S2090" s="132">
        <v>0</v>
      </c>
      <c r="T2090" s="133">
        <f>S2090*H2090</f>
        <v>0</v>
      </c>
      <c r="AR2090" s="134" t="s">
        <v>720</v>
      </c>
      <c r="AT2090" s="134" t="s">
        <v>3608</v>
      </c>
      <c r="AU2090" s="134" t="s">
        <v>84</v>
      </c>
      <c r="AY2090" s="13" t="s">
        <v>125</v>
      </c>
      <c r="BE2090" s="135">
        <f>IF(N2090="základní",J2090,0)</f>
        <v>7710</v>
      </c>
      <c r="BF2090" s="135">
        <f>IF(N2090="snížená",J2090,0)</f>
        <v>0</v>
      </c>
      <c r="BG2090" s="135">
        <f>IF(N2090="zákl. přenesená",J2090,0)</f>
        <v>0</v>
      </c>
      <c r="BH2090" s="135">
        <f>IF(N2090="sníž. přenesená",J2090,0)</f>
        <v>0</v>
      </c>
      <c r="BI2090" s="135">
        <f>IF(N2090="nulová",J2090,0)</f>
        <v>0</v>
      </c>
      <c r="BJ2090" s="13" t="s">
        <v>82</v>
      </c>
      <c r="BK2090" s="135">
        <f>ROUND(I2090*H2090,2)</f>
        <v>7710</v>
      </c>
      <c r="BL2090" s="13" t="s">
        <v>280</v>
      </c>
      <c r="BM2090" s="134" t="s">
        <v>3934</v>
      </c>
    </row>
    <row r="2091" spans="2:65" s="1" customFormat="1">
      <c r="B2091" s="25"/>
      <c r="D2091" s="136" t="s">
        <v>134</v>
      </c>
      <c r="F2091" s="137" t="s">
        <v>3933</v>
      </c>
      <c r="L2091" s="25"/>
      <c r="M2091" s="138"/>
      <c r="T2091" s="49"/>
      <c r="AT2091" s="13" t="s">
        <v>134</v>
      </c>
      <c r="AU2091" s="13" t="s">
        <v>84</v>
      </c>
    </row>
    <row r="2092" spans="2:65" s="1" customFormat="1" ht="16.5" customHeight="1">
      <c r="B2092" s="25"/>
      <c r="C2092" s="140" t="s">
        <v>3935</v>
      </c>
      <c r="D2092" s="140" t="s">
        <v>3608</v>
      </c>
      <c r="E2092" s="141" t="s">
        <v>3936</v>
      </c>
      <c r="F2092" s="142" t="s">
        <v>3937</v>
      </c>
      <c r="G2092" s="143" t="s">
        <v>146</v>
      </c>
      <c r="H2092" s="144">
        <v>1</v>
      </c>
      <c r="I2092" s="145">
        <v>7600</v>
      </c>
      <c r="J2092" s="145">
        <f>ROUND(I2092*H2092,2)</f>
        <v>7600</v>
      </c>
      <c r="K2092" s="142" t="s">
        <v>132</v>
      </c>
      <c r="L2092" s="146"/>
      <c r="M2092" s="147" t="s">
        <v>1</v>
      </c>
      <c r="N2092" s="148" t="s">
        <v>39</v>
      </c>
      <c r="O2092" s="132">
        <v>0</v>
      </c>
      <c r="P2092" s="132">
        <f>O2092*H2092</f>
        <v>0</v>
      </c>
      <c r="Q2092" s="132">
        <v>0.06</v>
      </c>
      <c r="R2092" s="132">
        <f>Q2092*H2092</f>
        <v>0.06</v>
      </c>
      <c r="S2092" s="132">
        <v>0</v>
      </c>
      <c r="T2092" s="133">
        <f>S2092*H2092</f>
        <v>0</v>
      </c>
      <c r="AR2092" s="134" t="s">
        <v>720</v>
      </c>
      <c r="AT2092" s="134" t="s">
        <v>3608</v>
      </c>
      <c r="AU2092" s="134" t="s">
        <v>84</v>
      </c>
      <c r="AY2092" s="13" t="s">
        <v>125</v>
      </c>
      <c r="BE2092" s="135">
        <f>IF(N2092="základní",J2092,0)</f>
        <v>7600</v>
      </c>
      <c r="BF2092" s="135">
        <f>IF(N2092="snížená",J2092,0)</f>
        <v>0</v>
      </c>
      <c r="BG2092" s="135">
        <f>IF(N2092="zákl. přenesená",J2092,0)</f>
        <v>0</v>
      </c>
      <c r="BH2092" s="135">
        <f>IF(N2092="sníž. přenesená",J2092,0)</f>
        <v>0</v>
      </c>
      <c r="BI2092" s="135">
        <f>IF(N2092="nulová",J2092,0)</f>
        <v>0</v>
      </c>
      <c r="BJ2092" s="13" t="s">
        <v>82</v>
      </c>
      <c r="BK2092" s="135">
        <f>ROUND(I2092*H2092,2)</f>
        <v>7600</v>
      </c>
      <c r="BL2092" s="13" t="s">
        <v>280</v>
      </c>
      <c r="BM2092" s="134" t="s">
        <v>3938</v>
      </c>
    </row>
    <row r="2093" spans="2:65" s="1" customFormat="1">
      <c r="B2093" s="25"/>
      <c r="D2093" s="136" t="s">
        <v>134</v>
      </c>
      <c r="F2093" s="137" t="s">
        <v>3937</v>
      </c>
      <c r="L2093" s="25"/>
      <c r="M2093" s="138"/>
      <c r="T2093" s="49"/>
      <c r="AT2093" s="13" t="s">
        <v>134</v>
      </c>
      <c r="AU2093" s="13" t="s">
        <v>84</v>
      </c>
    </row>
    <row r="2094" spans="2:65" s="1" customFormat="1" ht="16.5" customHeight="1">
      <c r="B2094" s="25"/>
      <c r="C2094" s="140" t="s">
        <v>2538</v>
      </c>
      <c r="D2094" s="140" t="s">
        <v>3608</v>
      </c>
      <c r="E2094" s="141" t="s">
        <v>3939</v>
      </c>
      <c r="F2094" s="142" t="s">
        <v>3940</v>
      </c>
      <c r="G2094" s="143" t="s">
        <v>146</v>
      </c>
      <c r="H2094" s="144">
        <v>5</v>
      </c>
      <c r="I2094" s="145">
        <v>939</v>
      </c>
      <c r="J2094" s="145">
        <f>ROUND(I2094*H2094,2)</f>
        <v>4695</v>
      </c>
      <c r="K2094" s="142" t="s">
        <v>132</v>
      </c>
      <c r="L2094" s="146"/>
      <c r="M2094" s="147" t="s">
        <v>1</v>
      </c>
      <c r="N2094" s="148" t="s">
        <v>39</v>
      </c>
      <c r="O2094" s="132">
        <v>0</v>
      </c>
      <c r="P2094" s="132">
        <f>O2094*H2094</f>
        <v>0</v>
      </c>
      <c r="Q2094" s="132">
        <v>0.157</v>
      </c>
      <c r="R2094" s="132">
        <f>Q2094*H2094</f>
        <v>0.78500000000000003</v>
      </c>
      <c r="S2094" s="132">
        <v>0</v>
      </c>
      <c r="T2094" s="133">
        <f>S2094*H2094</f>
        <v>0</v>
      </c>
      <c r="AR2094" s="134" t="s">
        <v>720</v>
      </c>
      <c r="AT2094" s="134" t="s">
        <v>3608</v>
      </c>
      <c r="AU2094" s="134" t="s">
        <v>84</v>
      </c>
      <c r="AY2094" s="13" t="s">
        <v>125</v>
      </c>
      <c r="BE2094" s="135">
        <f>IF(N2094="základní",J2094,0)</f>
        <v>4695</v>
      </c>
      <c r="BF2094" s="135">
        <f>IF(N2094="snížená",J2094,0)</f>
        <v>0</v>
      </c>
      <c r="BG2094" s="135">
        <f>IF(N2094="zákl. přenesená",J2094,0)</f>
        <v>0</v>
      </c>
      <c r="BH2094" s="135">
        <f>IF(N2094="sníž. přenesená",J2094,0)</f>
        <v>0</v>
      </c>
      <c r="BI2094" s="135">
        <f>IF(N2094="nulová",J2094,0)</f>
        <v>0</v>
      </c>
      <c r="BJ2094" s="13" t="s">
        <v>82</v>
      </c>
      <c r="BK2094" s="135">
        <f>ROUND(I2094*H2094,2)</f>
        <v>4695</v>
      </c>
      <c r="BL2094" s="13" t="s">
        <v>280</v>
      </c>
      <c r="BM2094" s="134" t="s">
        <v>3941</v>
      </c>
    </row>
    <row r="2095" spans="2:65" s="1" customFormat="1">
      <c r="B2095" s="25"/>
      <c r="D2095" s="136" t="s">
        <v>134</v>
      </c>
      <c r="F2095" s="137" t="s">
        <v>3940</v>
      </c>
      <c r="L2095" s="25"/>
      <c r="M2095" s="138"/>
      <c r="T2095" s="49"/>
      <c r="AT2095" s="13" t="s">
        <v>134</v>
      </c>
      <c r="AU2095" s="13" t="s">
        <v>84</v>
      </c>
    </row>
    <row r="2096" spans="2:65" s="1" customFormat="1" ht="16.5" customHeight="1">
      <c r="B2096" s="25"/>
      <c r="C2096" s="140" t="s">
        <v>3942</v>
      </c>
      <c r="D2096" s="140" t="s">
        <v>3608</v>
      </c>
      <c r="E2096" s="141" t="s">
        <v>3943</v>
      </c>
      <c r="F2096" s="142" t="s">
        <v>3944</v>
      </c>
      <c r="G2096" s="143" t="s">
        <v>146</v>
      </c>
      <c r="H2096" s="144">
        <v>5</v>
      </c>
      <c r="I2096" s="145">
        <v>431</v>
      </c>
      <c r="J2096" s="145">
        <f>ROUND(I2096*H2096,2)</f>
        <v>2155</v>
      </c>
      <c r="K2096" s="142" t="s">
        <v>132</v>
      </c>
      <c r="L2096" s="146"/>
      <c r="M2096" s="147" t="s">
        <v>1</v>
      </c>
      <c r="N2096" s="148" t="s">
        <v>39</v>
      </c>
      <c r="O2096" s="132">
        <v>0</v>
      </c>
      <c r="P2096" s="132">
        <f>O2096*H2096</f>
        <v>0</v>
      </c>
      <c r="Q2096" s="132">
        <v>5.6000000000000001E-2</v>
      </c>
      <c r="R2096" s="132">
        <f>Q2096*H2096</f>
        <v>0.28000000000000003</v>
      </c>
      <c r="S2096" s="132">
        <v>0</v>
      </c>
      <c r="T2096" s="133">
        <f>S2096*H2096</f>
        <v>0</v>
      </c>
      <c r="AR2096" s="134" t="s">
        <v>720</v>
      </c>
      <c r="AT2096" s="134" t="s">
        <v>3608</v>
      </c>
      <c r="AU2096" s="134" t="s">
        <v>84</v>
      </c>
      <c r="AY2096" s="13" t="s">
        <v>125</v>
      </c>
      <c r="BE2096" s="135">
        <f>IF(N2096="základní",J2096,0)</f>
        <v>2155</v>
      </c>
      <c r="BF2096" s="135">
        <f>IF(N2096="snížená",J2096,0)</f>
        <v>0</v>
      </c>
      <c r="BG2096" s="135">
        <f>IF(N2096="zákl. přenesená",J2096,0)</f>
        <v>0</v>
      </c>
      <c r="BH2096" s="135">
        <f>IF(N2096="sníž. přenesená",J2096,0)</f>
        <v>0</v>
      </c>
      <c r="BI2096" s="135">
        <f>IF(N2096="nulová",J2096,0)</f>
        <v>0</v>
      </c>
      <c r="BJ2096" s="13" t="s">
        <v>82</v>
      </c>
      <c r="BK2096" s="135">
        <f>ROUND(I2096*H2096,2)</f>
        <v>2155</v>
      </c>
      <c r="BL2096" s="13" t="s">
        <v>280</v>
      </c>
      <c r="BM2096" s="134" t="s">
        <v>3945</v>
      </c>
    </row>
    <row r="2097" spans="2:65" s="1" customFormat="1">
      <c r="B2097" s="25"/>
      <c r="D2097" s="136" t="s">
        <v>134</v>
      </c>
      <c r="F2097" s="137" t="s">
        <v>3944</v>
      </c>
      <c r="L2097" s="25"/>
      <c r="M2097" s="138"/>
      <c r="T2097" s="49"/>
      <c r="AT2097" s="13" t="s">
        <v>134</v>
      </c>
      <c r="AU2097" s="13" t="s">
        <v>84</v>
      </c>
    </row>
    <row r="2098" spans="2:65" s="1" customFormat="1" ht="16.5" customHeight="1">
      <c r="B2098" s="25"/>
      <c r="C2098" s="140" t="s">
        <v>2543</v>
      </c>
      <c r="D2098" s="140" t="s">
        <v>3608</v>
      </c>
      <c r="E2098" s="141" t="s">
        <v>3946</v>
      </c>
      <c r="F2098" s="142" t="s">
        <v>3947</v>
      </c>
      <c r="G2098" s="143" t="s">
        <v>146</v>
      </c>
      <c r="H2098" s="144">
        <v>5</v>
      </c>
      <c r="I2098" s="145">
        <v>211</v>
      </c>
      <c r="J2098" s="145">
        <f>ROUND(I2098*H2098,2)</f>
        <v>1055</v>
      </c>
      <c r="K2098" s="142" t="s">
        <v>132</v>
      </c>
      <c r="L2098" s="146"/>
      <c r="M2098" s="147" t="s">
        <v>1</v>
      </c>
      <c r="N2098" s="148" t="s">
        <v>39</v>
      </c>
      <c r="O2098" s="132">
        <v>0</v>
      </c>
      <c r="P2098" s="132">
        <f>O2098*H2098</f>
        <v>0</v>
      </c>
      <c r="Q2098" s="132">
        <v>0</v>
      </c>
      <c r="R2098" s="132">
        <f>Q2098*H2098</f>
        <v>0</v>
      </c>
      <c r="S2098" s="132">
        <v>0</v>
      </c>
      <c r="T2098" s="133">
        <f>S2098*H2098</f>
        <v>0</v>
      </c>
      <c r="AR2098" s="134" t="s">
        <v>720</v>
      </c>
      <c r="AT2098" s="134" t="s">
        <v>3608</v>
      </c>
      <c r="AU2098" s="134" t="s">
        <v>84</v>
      </c>
      <c r="AY2098" s="13" t="s">
        <v>125</v>
      </c>
      <c r="BE2098" s="135">
        <f>IF(N2098="základní",J2098,0)</f>
        <v>1055</v>
      </c>
      <c r="BF2098" s="135">
        <f>IF(N2098="snížená",J2098,0)</f>
        <v>0</v>
      </c>
      <c r="BG2098" s="135">
        <f>IF(N2098="zákl. přenesená",J2098,0)</f>
        <v>0</v>
      </c>
      <c r="BH2098" s="135">
        <f>IF(N2098="sníž. přenesená",J2098,0)</f>
        <v>0</v>
      </c>
      <c r="BI2098" s="135">
        <f>IF(N2098="nulová",J2098,0)</f>
        <v>0</v>
      </c>
      <c r="BJ2098" s="13" t="s">
        <v>82</v>
      </c>
      <c r="BK2098" s="135">
        <f>ROUND(I2098*H2098,2)</f>
        <v>1055</v>
      </c>
      <c r="BL2098" s="13" t="s">
        <v>280</v>
      </c>
      <c r="BM2098" s="134" t="s">
        <v>3948</v>
      </c>
    </row>
    <row r="2099" spans="2:65" s="1" customFormat="1">
      <c r="B2099" s="25"/>
      <c r="D2099" s="136" t="s">
        <v>134</v>
      </c>
      <c r="F2099" s="137" t="s">
        <v>3947</v>
      </c>
      <c r="L2099" s="25"/>
      <c r="M2099" s="138"/>
      <c r="T2099" s="49"/>
      <c r="AT2099" s="13" t="s">
        <v>134</v>
      </c>
      <c r="AU2099" s="13" t="s">
        <v>84</v>
      </c>
    </row>
    <row r="2100" spans="2:65" s="1" customFormat="1" ht="16.5" customHeight="1">
      <c r="B2100" s="25"/>
      <c r="C2100" s="140" t="s">
        <v>3949</v>
      </c>
      <c r="D2100" s="140" t="s">
        <v>3608</v>
      </c>
      <c r="E2100" s="141" t="s">
        <v>3950</v>
      </c>
      <c r="F2100" s="142" t="s">
        <v>3951</v>
      </c>
      <c r="G2100" s="143" t="s">
        <v>431</v>
      </c>
      <c r="H2100" s="144">
        <v>5</v>
      </c>
      <c r="I2100" s="145">
        <v>149</v>
      </c>
      <c r="J2100" s="145">
        <f>ROUND(I2100*H2100,2)</f>
        <v>745</v>
      </c>
      <c r="K2100" s="142" t="s">
        <v>132</v>
      </c>
      <c r="L2100" s="146"/>
      <c r="M2100" s="147" t="s">
        <v>1</v>
      </c>
      <c r="N2100" s="148" t="s">
        <v>39</v>
      </c>
      <c r="O2100" s="132">
        <v>0</v>
      </c>
      <c r="P2100" s="132">
        <f>O2100*H2100</f>
        <v>0</v>
      </c>
      <c r="Q2100" s="132">
        <v>3.2000000000000002E-3</v>
      </c>
      <c r="R2100" s="132">
        <f>Q2100*H2100</f>
        <v>1.6E-2</v>
      </c>
      <c r="S2100" s="132">
        <v>0</v>
      </c>
      <c r="T2100" s="133">
        <f>S2100*H2100</f>
        <v>0</v>
      </c>
      <c r="AR2100" s="134" t="s">
        <v>720</v>
      </c>
      <c r="AT2100" s="134" t="s">
        <v>3608</v>
      </c>
      <c r="AU2100" s="134" t="s">
        <v>84</v>
      </c>
      <c r="AY2100" s="13" t="s">
        <v>125</v>
      </c>
      <c r="BE2100" s="135">
        <f>IF(N2100="základní",J2100,0)</f>
        <v>745</v>
      </c>
      <c r="BF2100" s="135">
        <f>IF(N2100="snížená",J2100,0)</f>
        <v>0</v>
      </c>
      <c r="BG2100" s="135">
        <f>IF(N2100="zákl. přenesená",J2100,0)</f>
        <v>0</v>
      </c>
      <c r="BH2100" s="135">
        <f>IF(N2100="sníž. přenesená",J2100,0)</f>
        <v>0</v>
      </c>
      <c r="BI2100" s="135">
        <f>IF(N2100="nulová",J2100,0)</f>
        <v>0</v>
      </c>
      <c r="BJ2100" s="13" t="s">
        <v>82</v>
      </c>
      <c r="BK2100" s="135">
        <f>ROUND(I2100*H2100,2)</f>
        <v>745</v>
      </c>
      <c r="BL2100" s="13" t="s">
        <v>280</v>
      </c>
      <c r="BM2100" s="134" t="s">
        <v>3952</v>
      </c>
    </row>
    <row r="2101" spans="2:65" s="1" customFormat="1">
      <c r="B2101" s="25"/>
      <c r="D2101" s="136" t="s">
        <v>134</v>
      </c>
      <c r="F2101" s="137" t="s">
        <v>3951</v>
      </c>
      <c r="L2101" s="25"/>
      <c r="M2101" s="138"/>
      <c r="T2101" s="49"/>
      <c r="AT2101" s="13" t="s">
        <v>134</v>
      </c>
      <c r="AU2101" s="13" t="s">
        <v>84</v>
      </c>
    </row>
    <row r="2102" spans="2:65" s="1" customFormat="1" ht="16.5" customHeight="1">
      <c r="B2102" s="25"/>
      <c r="C2102" s="140" t="s">
        <v>2547</v>
      </c>
      <c r="D2102" s="140" t="s">
        <v>3608</v>
      </c>
      <c r="E2102" s="141" t="s">
        <v>3953</v>
      </c>
      <c r="F2102" s="142" t="s">
        <v>3954</v>
      </c>
      <c r="G2102" s="143" t="s">
        <v>146</v>
      </c>
      <c r="H2102" s="144">
        <v>5</v>
      </c>
      <c r="I2102" s="145">
        <v>63</v>
      </c>
      <c r="J2102" s="145">
        <f>ROUND(I2102*H2102,2)</f>
        <v>315</v>
      </c>
      <c r="K2102" s="142" t="s">
        <v>132</v>
      </c>
      <c r="L2102" s="146"/>
      <c r="M2102" s="147" t="s">
        <v>1</v>
      </c>
      <c r="N2102" s="148" t="s">
        <v>39</v>
      </c>
      <c r="O2102" s="132">
        <v>0</v>
      </c>
      <c r="P2102" s="132">
        <f>O2102*H2102</f>
        <v>0</v>
      </c>
      <c r="Q2102" s="132">
        <v>1.4999999999999999E-4</v>
      </c>
      <c r="R2102" s="132">
        <f>Q2102*H2102</f>
        <v>7.4999999999999991E-4</v>
      </c>
      <c r="S2102" s="132">
        <v>0</v>
      </c>
      <c r="T2102" s="133">
        <f>S2102*H2102</f>
        <v>0</v>
      </c>
      <c r="AR2102" s="134" t="s">
        <v>720</v>
      </c>
      <c r="AT2102" s="134" t="s">
        <v>3608</v>
      </c>
      <c r="AU2102" s="134" t="s">
        <v>84</v>
      </c>
      <c r="AY2102" s="13" t="s">
        <v>125</v>
      </c>
      <c r="BE2102" s="135">
        <f>IF(N2102="základní",J2102,0)</f>
        <v>315</v>
      </c>
      <c r="BF2102" s="135">
        <f>IF(N2102="snížená",J2102,0)</f>
        <v>0</v>
      </c>
      <c r="BG2102" s="135">
        <f>IF(N2102="zákl. přenesená",J2102,0)</f>
        <v>0</v>
      </c>
      <c r="BH2102" s="135">
        <f>IF(N2102="sníž. přenesená",J2102,0)</f>
        <v>0</v>
      </c>
      <c r="BI2102" s="135">
        <f>IF(N2102="nulová",J2102,0)</f>
        <v>0</v>
      </c>
      <c r="BJ2102" s="13" t="s">
        <v>82</v>
      </c>
      <c r="BK2102" s="135">
        <f>ROUND(I2102*H2102,2)</f>
        <v>315</v>
      </c>
      <c r="BL2102" s="13" t="s">
        <v>280</v>
      </c>
      <c r="BM2102" s="134" t="s">
        <v>3955</v>
      </c>
    </row>
    <row r="2103" spans="2:65" s="1" customFormat="1">
      <c r="B2103" s="25"/>
      <c r="D2103" s="136" t="s">
        <v>134</v>
      </c>
      <c r="F2103" s="137" t="s">
        <v>3954</v>
      </c>
      <c r="L2103" s="25"/>
      <c r="M2103" s="138"/>
      <c r="T2103" s="49"/>
      <c r="AT2103" s="13" t="s">
        <v>134</v>
      </c>
      <c r="AU2103" s="13" t="s">
        <v>84</v>
      </c>
    </row>
    <row r="2104" spans="2:65" s="1" customFormat="1" ht="16.5" customHeight="1">
      <c r="B2104" s="25"/>
      <c r="C2104" s="140" t="s">
        <v>3956</v>
      </c>
      <c r="D2104" s="140" t="s">
        <v>3608</v>
      </c>
      <c r="E2104" s="141" t="s">
        <v>3957</v>
      </c>
      <c r="F2104" s="142" t="s">
        <v>3958</v>
      </c>
      <c r="G2104" s="143" t="s">
        <v>431</v>
      </c>
      <c r="H2104" s="144">
        <v>5</v>
      </c>
      <c r="I2104" s="145">
        <v>57000</v>
      </c>
      <c r="J2104" s="145">
        <f>ROUND(I2104*H2104,2)</f>
        <v>285000</v>
      </c>
      <c r="K2104" s="142" t="s">
        <v>132</v>
      </c>
      <c r="L2104" s="146"/>
      <c r="M2104" s="147" t="s">
        <v>1</v>
      </c>
      <c r="N2104" s="148" t="s">
        <v>39</v>
      </c>
      <c r="O2104" s="132">
        <v>0</v>
      </c>
      <c r="P2104" s="132">
        <f>O2104*H2104</f>
        <v>0</v>
      </c>
      <c r="Q2104" s="132">
        <v>0</v>
      </c>
      <c r="R2104" s="132">
        <f>Q2104*H2104</f>
        <v>0</v>
      </c>
      <c r="S2104" s="132">
        <v>0</v>
      </c>
      <c r="T2104" s="133">
        <f>S2104*H2104</f>
        <v>0</v>
      </c>
      <c r="AR2104" s="134" t="s">
        <v>720</v>
      </c>
      <c r="AT2104" s="134" t="s">
        <v>3608</v>
      </c>
      <c r="AU2104" s="134" t="s">
        <v>84</v>
      </c>
      <c r="AY2104" s="13" t="s">
        <v>125</v>
      </c>
      <c r="BE2104" s="135">
        <f>IF(N2104="základní",J2104,0)</f>
        <v>285000</v>
      </c>
      <c r="BF2104" s="135">
        <f>IF(N2104="snížená",J2104,0)</f>
        <v>0</v>
      </c>
      <c r="BG2104" s="135">
        <f>IF(N2104="zákl. přenesená",J2104,0)</f>
        <v>0</v>
      </c>
      <c r="BH2104" s="135">
        <f>IF(N2104="sníž. přenesená",J2104,0)</f>
        <v>0</v>
      </c>
      <c r="BI2104" s="135">
        <f>IF(N2104="nulová",J2104,0)</f>
        <v>0</v>
      </c>
      <c r="BJ2104" s="13" t="s">
        <v>82</v>
      </c>
      <c r="BK2104" s="135">
        <f>ROUND(I2104*H2104,2)</f>
        <v>285000</v>
      </c>
      <c r="BL2104" s="13" t="s">
        <v>280</v>
      </c>
      <c r="BM2104" s="134" t="s">
        <v>3959</v>
      </c>
    </row>
    <row r="2105" spans="2:65" s="1" customFormat="1">
      <c r="B2105" s="25"/>
      <c r="D2105" s="136" t="s">
        <v>134</v>
      </c>
      <c r="F2105" s="137" t="s">
        <v>3958</v>
      </c>
      <c r="L2105" s="25"/>
      <c r="M2105" s="138"/>
      <c r="T2105" s="49"/>
      <c r="AT2105" s="13" t="s">
        <v>134</v>
      </c>
      <c r="AU2105" s="13" t="s">
        <v>84</v>
      </c>
    </row>
    <row r="2106" spans="2:65" s="1" customFormat="1" ht="16.5" customHeight="1">
      <c r="B2106" s="25"/>
      <c r="C2106" s="140" t="s">
        <v>2603</v>
      </c>
      <c r="D2106" s="140" t="s">
        <v>3608</v>
      </c>
      <c r="E2106" s="141" t="s">
        <v>3960</v>
      </c>
      <c r="F2106" s="142" t="s">
        <v>3961</v>
      </c>
      <c r="G2106" s="143" t="s">
        <v>431</v>
      </c>
      <c r="H2106" s="144">
        <v>5</v>
      </c>
      <c r="I2106" s="145">
        <v>65500</v>
      </c>
      <c r="J2106" s="145">
        <f>ROUND(I2106*H2106,2)</f>
        <v>327500</v>
      </c>
      <c r="K2106" s="142" t="s">
        <v>132</v>
      </c>
      <c r="L2106" s="146"/>
      <c r="M2106" s="147" t="s">
        <v>1</v>
      </c>
      <c r="N2106" s="148" t="s">
        <v>39</v>
      </c>
      <c r="O2106" s="132">
        <v>0</v>
      </c>
      <c r="P2106" s="132">
        <f>O2106*H2106</f>
        <v>0</v>
      </c>
      <c r="Q2106" s="132">
        <v>1.1000000000000001</v>
      </c>
      <c r="R2106" s="132">
        <f>Q2106*H2106</f>
        <v>5.5</v>
      </c>
      <c r="S2106" s="132">
        <v>0</v>
      </c>
      <c r="T2106" s="133">
        <f>S2106*H2106</f>
        <v>0</v>
      </c>
      <c r="AR2106" s="134" t="s">
        <v>720</v>
      </c>
      <c r="AT2106" s="134" t="s">
        <v>3608</v>
      </c>
      <c r="AU2106" s="134" t="s">
        <v>84</v>
      </c>
      <c r="AY2106" s="13" t="s">
        <v>125</v>
      </c>
      <c r="BE2106" s="135">
        <f>IF(N2106="základní",J2106,0)</f>
        <v>327500</v>
      </c>
      <c r="BF2106" s="135">
        <f>IF(N2106="snížená",J2106,0)</f>
        <v>0</v>
      </c>
      <c r="BG2106" s="135">
        <f>IF(N2106="zákl. přenesená",J2106,0)</f>
        <v>0</v>
      </c>
      <c r="BH2106" s="135">
        <f>IF(N2106="sníž. přenesená",J2106,0)</f>
        <v>0</v>
      </c>
      <c r="BI2106" s="135">
        <f>IF(N2106="nulová",J2106,0)</f>
        <v>0</v>
      </c>
      <c r="BJ2106" s="13" t="s">
        <v>82</v>
      </c>
      <c r="BK2106" s="135">
        <f>ROUND(I2106*H2106,2)</f>
        <v>327500</v>
      </c>
      <c r="BL2106" s="13" t="s">
        <v>280</v>
      </c>
      <c r="BM2106" s="134" t="s">
        <v>3962</v>
      </c>
    </row>
    <row r="2107" spans="2:65" s="1" customFormat="1">
      <c r="B2107" s="25"/>
      <c r="D2107" s="136" t="s">
        <v>134</v>
      </c>
      <c r="F2107" s="137" t="s">
        <v>3961</v>
      </c>
      <c r="L2107" s="25"/>
      <c r="M2107" s="138"/>
      <c r="T2107" s="49"/>
      <c r="AT2107" s="13" t="s">
        <v>134</v>
      </c>
      <c r="AU2107" s="13" t="s">
        <v>84</v>
      </c>
    </row>
    <row r="2108" spans="2:65" s="1" customFormat="1" ht="16.5" customHeight="1">
      <c r="B2108" s="25"/>
      <c r="C2108" s="140" t="s">
        <v>3963</v>
      </c>
      <c r="D2108" s="140" t="s">
        <v>3608</v>
      </c>
      <c r="E2108" s="141" t="s">
        <v>3964</v>
      </c>
      <c r="F2108" s="142" t="s">
        <v>3965</v>
      </c>
      <c r="G2108" s="143" t="s">
        <v>146</v>
      </c>
      <c r="H2108" s="144">
        <v>12</v>
      </c>
      <c r="I2108" s="145">
        <v>13400</v>
      </c>
      <c r="J2108" s="145">
        <f>ROUND(I2108*H2108,2)</f>
        <v>160800</v>
      </c>
      <c r="K2108" s="142" t="s">
        <v>132</v>
      </c>
      <c r="L2108" s="146"/>
      <c r="M2108" s="147" t="s">
        <v>1</v>
      </c>
      <c r="N2108" s="148" t="s">
        <v>39</v>
      </c>
      <c r="O2108" s="132">
        <v>0</v>
      </c>
      <c r="P2108" s="132">
        <f>O2108*H2108</f>
        <v>0</v>
      </c>
      <c r="Q2108" s="132">
        <v>0.15</v>
      </c>
      <c r="R2108" s="132">
        <f>Q2108*H2108</f>
        <v>1.7999999999999998</v>
      </c>
      <c r="S2108" s="132">
        <v>0</v>
      </c>
      <c r="T2108" s="133">
        <f>S2108*H2108</f>
        <v>0</v>
      </c>
      <c r="AR2108" s="134" t="s">
        <v>720</v>
      </c>
      <c r="AT2108" s="134" t="s">
        <v>3608</v>
      </c>
      <c r="AU2108" s="134" t="s">
        <v>84</v>
      </c>
      <c r="AY2108" s="13" t="s">
        <v>125</v>
      </c>
      <c r="BE2108" s="135">
        <f>IF(N2108="základní",J2108,0)</f>
        <v>160800</v>
      </c>
      <c r="BF2108" s="135">
        <f>IF(N2108="snížená",J2108,0)</f>
        <v>0</v>
      </c>
      <c r="BG2108" s="135">
        <f>IF(N2108="zákl. přenesená",J2108,0)</f>
        <v>0</v>
      </c>
      <c r="BH2108" s="135">
        <f>IF(N2108="sníž. přenesená",J2108,0)</f>
        <v>0</v>
      </c>
      <c r="BI2108" s="135">
        <f>IF(N2108="nulová",J2108,0)</f>
        <v>0</v>
      </c>
      <c r="BJ2108" s="13" t="s">
        <v>82</v>
      </c>
      <c r="BK2108" s="135">
        <f>ROUND(I2108*H2108,2)</f>
        <v>160800</v>
      </c>
      <c r="BL2108" s="13" t="s">
        <v>280</v>
      </c>
      <c r="BM2108" s="134" t="s">
        <v>3966</v>
      </c>
    </row>
    <row r="2109" spans="2:65" s="1" customFormat="1">
      <c r="B2109" s="25"/>
      <c r="D2109" s="136" t="s">
        <v>134</v>
      </c>
      <c r="F2109" s="137" t="s">
        <v>3965</v>
      </c>
      <c r="L2109" s="25"/>
      <c r="M2109" s="138"/>
      <c r="T2109" s="49"/>
      <c r="AT2109" s="13" t="s">
        <v>134</v>
      </c>
      <c r="AU2109" s="13" t="s">
        <v>84</v>
      </c>
    </row>
    <row r="2110" spans="2:65" s="1" customFormat="1" ht="16.5" customHeight="1">
      <c r="B2110" s="25"/>
      <c r="C2110" s="140" t="s">
        <v>2607</v>
      </c>
      <c r="D2110" s="140" t="s">
        <v>3608</v>
      </c>
      <c r="E2110" s="141" t="s">
        <v>3967</v>
      </c>
      <c r="F2110" s="142" t="s">
        <v>3968</v>
      </c>
      <c r="G2110" s="143" t="s">
        <v>146</v>
      </c>
      <c r="H2110" s="144">
        <v>12</v>
      </c>
      <c r="I2110" s="145">
        <v>13400</v>
      </c>
      <c r="J2110" s="145">
        <f>ROUND(I2110*H2110,2)</f>
        <v>160800</v>
      </c>
      <c r="K2110" s="142" t="s">
        <v>132</v>
      </c>
      <c r="L2110" s="146"/>
      <c r="M2110" s="147" t="s">
        <v>1</v>
      </c>
      <c r="N2110" s="148" t="s">
        <v>39</v>
      </c>
      <c r="O2110" s="132">
        <v>0</v>
      </c>
      <c r="P2110" s="132">
        <f>O2110*H2110</f>
        <v>0</v>
      </c>
      <c r="Q2110" s="132">
        <v>0.125</v>
      </c>
      <c r="R2110" s="132">
        <f>Q2110*H2110</f>
        <v>1.5</v>
      </c>
      <c r="S2110" s="132">
        <v>0</v>
      </c>
      <c r="T2110" s="133">
        <f>S2110*H2110</f>
        <v>0</v>
      </c>
      <c r="AR2110" s="134" t="s">
        <v>720</v>
      </c>
      <c r="AT2110" s="134" t="s">
        <v>3608</v>
      </c>
      <c r="AU2110" s="134" t="s">
        <v>84</v>
      </c>
      <c r="AY2110" s="13" t="s">
        <v>125</v>
      </c>
      <c r="BE2110" s="135">
        <f>IF(N2110="základní",J2110,0)</f>
        <v>160800</v>
      </c>
      <c r="BF2110" s="135">
        <f>IF(N2110="snížená",J2110,0)</f>
        <v>0</v>
      </c>
      <c r="BG2110" s="135">
        <f>IF(N2110="zákl. přenesená",J2110,0)</f>
        <v>0</v>
      </c>
      <c r="BH2110" s="135">
        <f>IF(N2110="sníž. přenesená",J2110,0)</f>
        <v>0</v>
      </c>
      <c r="BI2110" s="135">
        <f>IF(N2110="nulová",J2110,0)</f>
        <v>0</v>
      </c>
      <c r="BJ2110" s="13" t="s">
        <v>82</v>
      </c>
      <c r="BK2110" s="135">
        <f>ROUND(I2110*H2110,2)</f>
        <v>160800</v>
      </c>
      <c r="BL2110" s="13" t="s">
        <v>280</v>
      </c>
      <c r="BM2110" s="134" t="s">
        <v>3969</v>
      </c>
    </row>
    <row r="2111" spans="2:65" s="1" customFormat="1">
      <c r="B2111" s="25"/>
      <c r="D2111" s="136" t="s">
        <v>134</v>
      </c>
      <c r="F2111" s="137" t="s">
        <v>3968</v>
      </c>
      <c r="L2111" s="25"/>
      <c r="M2111" s="138"/>
      <c r="T2111" s="49"/>
      <c r="AT2111" s="13" t="s">
        <v>134</v>
      </c>
      <c r="AU2111" s="13" t="s">
        <v>84</v>
      </c>
    </row>
    <row r="2112" spans="2:65" s="1" customFormat="1" ht="16.5" customHeight="1">
      <c r="B2112" s="25"/>
      <c r="C2112" s="140" t="s">
        <v>3970</v>
      </c>
      <c r="D2112" s="140" t="s">
        <v>3608</v>
      </c>
      <c r="E2112" s="141" t="s">
        <v>3971</v>
      </c>
      <c r="F2112" s="142" t="s">
        <v>3972</v>
      </c>
      <c r="G2112" s="143" t="s">
        <v>146</v>
      </c>
      <c r="H2112" s="144">
        <v>10</v>
      </c>
      <c r="I2112" s="145">
        <v>10200</v>
      </c>
      <c r="J2112" s="145">
        <f>ROUND(I2112*H2112,2)</f>
        <v>102000</v>
      </c>
      <c r="K2112" s="142" t="s">
        <v>132</v>
      </c>
      <c r="L2112" s="146"/>
      <c r="M2112" s="147" t="s">
        <v>1</v>
      </c>
      <c r="N2112" s="148" t="s">
        <v>39</v>
      </c>
      <c r="O2112" s="132">
        <v>0</v>
      </c>
      <c r="P2112" s="132">
        <f>O2112*H2112</f>
        <v>0</v>
      </c>
      <c r="Q2112" s="132">
        <v>0.159</v>
      </c>
      <c r="R2112" s="132">
        <f>Q2112*H2112</f>
        <v>1.59</v>
      </c>
      <c r="S2112" s="132">
        <v>0</v>
      </c>
      <c r="T2112" s="133">
        <f>S2112*H2112</f>
        <v>0</v>
      </c>
      <c r="AR2112" s="134" t="s">
        <v>720</v>
      </c>
      <c r="AT2112" s="134" t="s">
        <v>3608</v>
      </c>
      <c r="AU2112" s="134" t="s">
        <v>84</v>
      </c>
      <c r="AY2112" s="13" t="s">
        <v>125</v>
      </c>
      <c r="BE2112" s="135">
        <f>IF(N2112="základní",J2112,0)</f>
        <v>102000</v>
      </c>
      <c r="BF2112" s="135">
        <f>IF(N2112="snížená",J2112,0)</f>
        <v>0</v>
      </c>
      <c r="BG2112" s="135">
        <f>IF(N2112="zákl. přenesená",J2112,0)</f>
        <v>0</v>
      </c>
      <c r="BH2112" s="135">
        <f>IF(N2112="sníž. přenesená",J2112,0)</f>
        <v>0</v>
      </c>
      <c r="BI2112" s="135">
        <f>IF(N2112="nulová",J2112,0)</f>
        <v>0</v>
      </c>
      <c r="BJ2112" s="13" t="s">
        <v>82</v>
      </c>
      <c r="BK2112" s="135">
        <f>ROUND(I2112*H2112,2)</f>
        <v>102000</v>
      </c>
      <c r="BL2112" s="13" t="s">
        <v>280</v>
      </c>
      <c r="BM2112" s="134" t="s">
        <v>3973</v>
      </c>
    </row>
    <row r="2113" spans="2:65" s="1" customFormat="1">
      <c r="B2113" s="25"/>
      <c r="D2113" s="136" t="s">
        <v>134</v>
      </c>
      <c r="F2113" s="137" t="s">
        <v>3972</v>
      </c>
      <c r="L2113" s="25"/>
      <c r="M2113" s="138"/>
      <c r="T2113" s="49"/>
      <c r="AT2113" s="13" t="s">
        <v>134</v>
      </c>
      <c r="AU2113" s="13" t="s">
        <v>84</v>
      </c>
    </row>
    <row r="2114" spans="2:65" s="1" customFormat="1" ht="16.5" customHeight="1">
      <c r="B2114" s="25"/>
      <c r="C2114" s="140" t="s">
        <v>2612</v>
      </c>
      <c r="D2114" s="140" t="s">
        <v>3608</v>
      </c>
      <c r="E2114" s="141" t="s">
        <v>3974</v>
      </c>
      <c r="F2114" s="142" t="s">
        <v>3975</v>
      </c>
      <c r="G2114" s="143" t="s">
        <v>146</v>
      </c>
      <c r="H2114" s="144">
        <v>10</v>
      </c>
      <c r="I2114" s="145">
        <v>5100</v>
      </c>
      <c r="J2114" s="145">
        <f>ROUND(I2114*H2114,2)</f>
        <v>51000</v>
      </c>
      <c r="K2114" s="142" t="s">
        <v>132</v>
      </c>
      <c r="L2114" s="146"/>
      <c r="M2114" s="147" t="s">
        <v>1</v>
      </c>
      <c r="N2114" s="148" t="s">
        <v>39</v>
      </c>
      <c r="O2114" s="132">
        <v>0</v>
      </c>
      <c r="P2114" s="132">
        <f>O2114*H2114</f>
        <v>0</v>
      </c>
      <c r="Q2114" s="132">
        <v>8.5999999999999993E-2</v>
      </c>
      <c r="R2114" s="132">
        <f>Q2114*H2114</f>
        <v>0.85999999999999988</v>
      </c>
      <c r="S2114" s="132">
        <v>0</v>
      </c>
      <c r="T2114" s="133">
        <f>S2114*H2114</f>
        <v>0</v>
      </c>
      <c r="AR2114" s="134" t="s">
        <v>720</v>
      </c>
      <c r="AT2114" s="134" t="s">
        <v>3608</v>
      </c>
      <c r="AU2114" s="134" t="s">
        <v>84</v>
      </c>
      <c r="AY2114" s="13" t="s">
        <v>125</v>
      </c>
      <c r="BE2114" s="135">
        <f>IF(N2114="základní",J2114,0)</f>
        <v>51000</v>
      </c>
      <c r="BF2114" s="135">
        <f>IF(N2114="snížená",J2114,0)</f>
        <v>0</v>
      </c>
      <c r="BG2114" s="135">
        <f>IF(N2114="zákl. přenesená",J2114,0)</f>
        <v>0</v>
      </c>
      <c r="BH2114" s="135">
        <f>IF(N2114="sníž. přenesená",J2114,0)</f>
        <v>0</v>
      </c>
      <c r="BI2114" s="135">
        <f>IF(N2114="nulová",J2114,0)</f>
        <v>0</v>
      </c>
      <c r="BJ2114" s="13" t="s">
        <v>82</v>
      </c>
      <c r="BK2114" s="135">
        <f>ROUND(I2114*H2114,2)</f>
        <v>51000</v>
      </c>
      <c r="BL2114" s="13" t="s">
        <v>280</v>
      </c>
      <c r="BM2114" s="134" t="s">
        <v>3976</v>
      </c>
    </row>
    <row r="2115" spans="2:65" s="1" customFormat="1">
      <c r="B2115" s="25"/>
      <c r="D2115" s="136" t="s">
        <v>134</v>
      </c>
      <c r="F2115" s="137" t="s">
        <v>3975</v>
      </c>
      <c r="L2115" s="25"/>
      <c r="M2115" s="138"/>
      <c r="T2115" s="49"/>
      <c r="AT2115" s="13" t="s">
        <v>134</v>
      </c>
      <c r="AU2115" s="13" t="s">
        <v>84</v>
      </c>
    </row>
    <row r="2116" spans="2:65" s="1" customFormat="1" ht="16.5" customHeight="1">
      <c r="B2116" s="25"/>
      <c r="C2116" s="140" t="s">
        <v>3977</v>
      </c>
      <c r="D2116" s="140" t="s">
        <v>3608</v>
      </c>
      <c r="E2116" s="141" t="s">
        <v>3978</v>
      </c>
      <c r="F2116" s="142" t="s">
        <v>3979</v>
      </c>
      <c r="G2116" s="143" t="s">
        <v>146</v>
      </c>
      <c r="H2116" s="144">
        <v>10</v>
      </c>
      <c r="I2116" s="145">
        <v>1300</v>
      </c>
      <c r="J2116" s="145">
        <f>ROUND(I2116*H2116,2)</f>
        <v>13000</v>
      </c>
      <c r="K2116" s="142" t="s">
        <v>132</v>
      </c>
      <c r="L2116" s="146"/>
      <c r="M2116" s="147" t="s">
        <v>1</v>
      </c>
      <c r="N2116" s="148" t="s">
        <v>39</v>
      </c>
      <c r="O2116" s="132">
        <v>0</v>
      </c>
      <c r="P2116" s="132">
        <f>O2116*H2116</f>
        <v>0</v>
      </c>
      <c r="Q2116" s="132">
        <v>0.01</v>
      </c>
      <c r="R2116" s="132">
        <f>Q2116*H2116</f>
        <v>0.1</v>
      </c>
      <c r="S2116" s="132">
        <v>0</v>
      </c>
      <c r="T2116" s="133">
        <f>S2116*H2116</f>
        <v>0</v>
      </c>
      <c r="AR2116" s="134" t="s">
        <v>720</v>
      </c>
      <c r="AT2116" s="134" t="s">
        <v>3608</v>
      </c>
      <c r="AU2116" s="134" t="s">
        <v>84</v>
      </c>
      <c r="AY2116" s="13" t="s">
        <v>125</v>
      </c>
      <c r="BE2116" s="135">
        <f>IF(N2116="základní",J2116,0)</f>
        <v>13000</v>
      </c>
      <c r="BF2116" s="135">
        <f>IF(N2116="snížená",J2116,0)</f>
        <v>0</v>
      </c>
      <c r="BG2116" s="135">
        <f>IF(N2116="zákl. přenesená",J2116,0)</f>
        <v>0</v>
      </c>
      <c r="BH2116" s="135">
        <f>IF(N2116="sníž. přenesená",J2116,0)</f>
        <v>0</v>
      </c>
      <c r="BI2116" s="135">
        <f>IF(N2116="nulová",J2116,0)</f>
        <v>0</v>
      </c>
      <c r="BJ2116" s="13" t="s">
        <v>82</v>
      </c>
      <c r="BK2116" s="135">
        <f>ROUND(I2116*H2116,2)</f>
        <v>13000</v>
      </c>
      <c r="BL2116" s="13" t="s">
        <v>280</v>
      </c>
      <c r="BM2116" s="134" t="s">
        <v>3980</v>
      </c>
    </row>
    <row r="2117" spans="2:65" s="1" customFormat="1">
      <c r="B2117" s="25"/>
      <c r="D2117" s="136" t="s">
        <v>134</v>
      </c>
      <c r="F2117" s="137" t="s">
        <v>3979</v>
      </c>
      <c r="L2117" s="25"/>
      <c r="M2117" s="138"/>
      <c r="T2117" s="49"/>
      <c r="AT2117" s="13" t="s">
        <v>134</v>
      </c>
      <c r="AU2117" s="13" t="s">
        <v>84</v>
      </c>
    </row>
    <row r="2118" spans="2:65" s="1" customFormat="1" ht="16.5" customHeight="1">
      <c r="B2118" s="25"/>
      <c r="C2118" s="140" t="s">
        <v>2616</v>
      </c>
      <c r="D2118" s="140" t="s">
        <v>3608</v>
      </c>
      <c r="E2118" s="141" t="s">
        <v>3981</v>
      </c>
      <c r="F2118" s="142" t="s">
        <v>3982</v>
      </c>
      <c r="G2118" s="143" t="s">
        <v>146</v>
      </c>
      <c r="H2118" s="144">
        <v>30</v>
      </c>
      <c r="I2118" s="145">
        <v>3500</v>
      </c>
      <c r="J2118" s="145">
        <f>ROUND(I2118*H2118,2)</f>
        <v>105000</v>
      </c>
      <c r="K2118" s="142" t="s">
        <v>132</v>
      </c>
      <c r="L2118" s="146"/>
      <c r="M2118" s="147" t="s">
        <v>1</v>
      </c>
      <c r="N2118" s="148" t="s">
        <v>39</v>
      </c>
      <c r="O2118" s="132">
        <v>0</v>
      </c>
      <c r="P2118" s="132">
        <f>O2118*H2118</f>
        <v>0</v>
      </c>
      <c r="Q2118" s="132">
        <v>5.1000000000000004E-3</v>
      </c>
      <c r="R2118" s="132">
        <f>Q2118*H2118</f>
        <v>0.15300000000000002</v>
      </c>
      <c r="S2118" s="132">
        <v>0</v>
      </c>
      <c r="T2118" s="133">
        <f>S2118*H2118</f>
        <v>0</v>
      </c>
      <c r="AR2118" s="134" t="s">
        <v>720</v>
      </c>
      <c r="AT2118" s="134" t="s">
        <v>3608</v>
      </c>
      <c r="AU2118" s="134" t="s">
        <v>84</v>
      </c>
      <c r="AY2118" s="13" t="s">
        <v>125</v>
      </c>
      <c r="BE2118" s="135">
        <f>IF(N2118="základní",J2118,0)</f>
        <v>105000</v>
      </c>
      <c r="BF2118" s="135">
        <f>IF(N2118="snížená",J2118,0)</f>
        <v>0</v>
      </c>
      <c r="BG2118" s="135">
        <f>IF(N2118="zákl. přenesená",J2118,0)</f>
        <v>0</v>
      </c>
      <c r="BH2118" s="135">
        <f>IF(N2118="sníž. přenesená",J2118,0)</f>
        <v>0</v>
      </c>
      <c r="BI2118" s="135">
        <f>IF(N2118="nulová",J2118,0)</f>
        <v>0</v>
      </c>
      <c r="BJ2118" s="13" t="s">
        <v>82</v>
      </c>
      <c r="BK2118" s="135">
        <f>ROUND(I2118*H2118,2)</f>
        <v>105000</v>
      </c>
      <c r="BL2118" s="13" t="s">
        <v>280</v>
      </c>
      <c r="BM2118" s="134" t="s">
        <v>3983</v>
      </c>
    </row>
    <row r="2119" spans="2:65" s="1" customFormat="1">
      <c r="B2119" s="25"/>
      <c r="D2119" s="136" t="s">
        <v>134</v>
      </c>
      <c r="F2119" s="137" t="s">
        <v>3982</v>
      </c>
      <c r="L2119" s="25"/>
      <c r="M2119" s="138"/>
      <c r="T2119" s="49"/>
      <c r="AT2119" s="13" t="s">
        <v>134</v>
      </c>
      <c r="AU2119" s="13" t="s">
        <v>84</v>
      </c>
    </row>
    <row r="2120" spans="2:65" s="1" customFormat="1" ht="16.5" customHeight="1">
      <c r="B2120" s="25"/>
      <c r="C2120" s="140" t="s">
        <v>3984</v>
      </c>
      <c r="D2120" s="140" t="s">
        <v>3608</v>
      </c>
      <c r="E2120" s="141" t="s">
        <v>3985</v>
      </c>
      <c r="F2120" s="142" t="s">
        <v>3986</v>
      </c>
      <c r="G2120" s="143" t="s">
        <v>146</v>
      </c>
      <c r="H2120" s="144">
        <v>30</v>
      </c>
      <c r="I2120" s="145">
        <v>3800</v>
      </c>
      <c r="J2120" s="145">
        <f>ROUND(I2120*H2120,2)</f>
        <v>114000</v>
      </c>
      <c r="K2120" s="142" t="s">
        <v>132</v>
      </c>
      <c r="L2120" s="146"/>
      <c r="M2120" s="147" t="s">
        <v>1</v>
      </c>
      <c r="N2120" s="148" t="s">
        <v>39</v>
      </c>
      <c r="O2120" s="132">
        <v>0</v>
      </c>
      <c r="P2120" s="132">
        <f>O2120*H2120</f>
        <v>0</v>
      </c>
      <c r="Q2120" s="132">
        <v>6.4000000000000003E-3</v>
      </c>
      <c r="R2120" s="132">
        <f>Q2120*H2120</f>
        <v>0.192</v>
      </c>
      <c r="S2120" s="132">
        <v>0</v>
      </c>
      <c r="T2120" s="133">
        <f>S2120*H2120</f>
        <v>0</v>
      </c>
      <c r="AR2120" s="134" t="s">
        <v>720</v>
      </c>
      <c r="AT2120" s="134" t="s">
        <v>3608</v>
      </c>
      <c r="AU2120" s="134" t="s">
        <v>84</v>
      </c>
      <c r="AY2120" s="13" t="s">
        <v>125</v>
      </c>
      <c r="BE2120" s="135">
        <f>IF(N2120="základní",J2120,0)</f>
        <v>114000</v>
      </c>
      <c r="BF2120" s="135">
        <f>IF(N2120="snížená",J2120,0)</f>
        <v>0</v>
      </c>
      <c r="BG2120" s="135">
        <f>IF(N2120="zákl. přenesená",J2120,0)</f>
        <v>0</v>
      </c>
      <c r="BH2120" s="135">
        <f>IF(N2120="sníž. přenesená",J2120,0)</f>
        <v>0</v>
      </c>
      <c r="BI2120" s="135">
        <f>IF(N2120="nulová",J2120,0)</f>
        <v>0</v>
      </c>
      <c r="BJ2120" s="13" t="s">
        <v>82</v>
      </c>
      <c r="BK2120" s="135">
        <f>ROUND(I2120*H2120,2)</f>
        <v>114000</v>
      </c>
      <c r="BL2120" s="13" t="s">
        <v>280</v>
      </c>
      <c r="BM2120" s="134" t="s">
        <v>3987</v>
      </c>
    </row>
    <row r="2121" spans="2:65" s="1" customFormat="1">
      <c r="B2121" s="25"/>
      <c r="D2121" s="136" t="s">
        <v>134</v>
      </c>
      <c r="F2121" s="137" t="s">
        <v>3986</v>
      </c>
      <c r="L2121" s="25"/>
      <c r="M2121" s="138"/>
      <c r="T2121" s="49"/>
      <c r="AT2121" s="13" t="s">
        <v>134</v>
      </c>
      <c r="AU2121" s="13" t="s">
        <v>84</v>
      </c>
    </row>
    <row r="2122" spans="2:65" s="1" customFormat="1" ht="16.5" customHeight="1">
      <c r="B2122" s="25"/>
      <c r="C2122" s="140" t="s">
        <v>2621</v>
      </c>
      <c r="D2122" s="140" t="s">
        <v>3608</v>
      </c>
      <c r="E2122" s="141" t="s">
        <v>3988</v>
      </c>
      <c r="F2122" s="142" t="s">
        <v>3989</v>
      </c>
      <c r="G2122" s="143" t="s">
        <v>146</v>
      </c>
      <c r="H2122" s="144">
        <v>30</v>
      </c>
      <c r="I2122" s="145">
        <v>3000</v>
      </c>
      <c r="J2122" s="145">
        <f>ROUND(I2122*H2122,2)</f>
        <v>90000</v>
      </c>
      <c r="K2122" s="142" t="s">
        <v>132</v>
      </c>
      <c r="L2122" s="146"/>
      <c r="M2122" s="147" t="s">
        <v>1</v>
      </c>
      <c r="N2122" s="148" t="s">
        <v>39</v>
      </c>
      <c r="O2122" s="132">
        <v>0</v>
      </c>
      <c r="P2122" s="132">
        <f>O2122*H2122</f>
        <v>0</v>
      </c>
      <c r="Q2122" s="132">
        <v>4.4999999999999997E-3</v>
      </c>
      <c r="R2122" s="132">
        <f>Q2122*H2122</f>
        <v>0.13499999999999998</v>
      </c>
      <c r="S2122" s="132">
        <v>0</v>
      </c>
      <c r="T2122" s="133">
        <f>S2122*H2122</f>
        <v>0</v>
      </c>
      <c r="AR2122" s="134" t="s">
        <v>720</v>
      </c>
      <c r="AT2122" s="134" t="s">
        <v>3608</v>
      </c>
      <c r="AU2122" s="134" t="s">
        <v>84</v>
      </c>
      <c r="AY2122" s="13" t="s">
        <v>125</v>
      </c>
      <c r="BE2122" s="135">
        <f>IF(N2122="základní",J2122,0)</f>
        <v>90000</v>
      </c>
      <c r="BF2122" s="135">
        <f>IF(N2122="snížená",J2122,0)</f>
        <v>0</v>
      </c>
      <c r="BG2122" s="135">
        <f>IF(N2122="zákl. přenesená",J2122,0)</f>
        <v>0</v>
      </c>
      <c r="BH2122" s="135">
        <f>IF(N2122="sníž. přenesená",J2122,0)</f>
        <v>0</v>
      </c>
      <c r="BI2122" s="135">
        <f>IF(N2122="nulová",J2122,0)</f>
        <v>0</v>
      </c>
      <c r="BJ2122" s="13" t="s">
        <v>82</v>
      </c>
      <c r="BK2122" s="135">
        <f>ROUND(I2122*H2122,2)</f>
        <v>90000</v>
      </c>
      <c r="BL2122" s="13" t="s">
        <v>280</v>
      </c>
      <c r="BM2122" s="134" t="s">
        <v>3990</v>
      </c>
    </row>
    <row r="2123" spans="2:65" s="1" customFormat="1">
      <c r="B2123" s="25"/>
      <c r="D2123" s="136" t="s">
        <v>134</v>
      </c>
      <c r="F2123" s="137" t="s">
        <v>3989</v>
      </c>
      <c r="L2123" s="25"/>
      <c r="M2123" s="138"/>
      <c r="T2123" s="49"/>
      <c r="AT2123" s="13" t="s">
        <v>134</v>
      </c>
      <c r="AU2123" s="13" t="s">
        <v>84</v>
      </c>
    </row>
    <row r="2124" spans="2:65" s="1" customFormat="1" ht="16.5" customHeight="1">
      <c r="B2124" s="25"/>
      <c r="C2124" s="140" t="s">
        <v>3991</v>
      </c>
      <c r="D2124" s="140" t="s">
        <v>3608</v>
      </c>
      <c r="E2124" s="141" t="s">
        <v>3992</v>
      </c>
      <c r="F2124" s="142" t="s">
        <v>3993</v>
      </c>
      <c r="G2124" s="143" t="s">
        <v>146</v>
      </c>
      <c r="H2124" s="144">
        <v>30</v>
      </c>
      <c r="I2124" s="145">
        <v>2450</v>
      </c>
      <c r="J2124" s="145">
        <f>ROUND(I2124*H2124,2)</f>
        <v>73500</v>
      </c>
      <c r="K2124" s="142" t="s">
        <v>132</v>
      </c>
      <c r="L2124" s="146"/>
      <c r="M2124" s="147" t="s">
        <v>1</v>
      </c>
      <c r="N2124" s="148" t="s">
        <v>39</v>
      </c>
      <c r="O2124" s="132">
        <v>0</v>
      </c>
      <c r="P2124" s="132">
        <f>O2124*H2124</f>
        <v>0</v>
      </c>
      <c r="Q2124" s="132">
        <v>6.1000000000000004E-3</v>
      </c>
      <c r="R2124" s="132">
        <f>Q2124*H2124</f>
        <v>0.18300000000000002</v>
      </c>
      <c r="S2124" s="132">
        <v>0</v>
      </c>
      <c r="T2124" s="133">
        <f>S2124*H2124</f>
        <v>0</v>
      </c>
      <c r="AR2124" s="134" t="s">
        <v>720</v>
      </c>
      <c r="AT2124" s="134" t="s">
        <v>3608</v>
      </c>
      <c r="AU2124" s="134" t="s">
        <v>84</v>
      </c>
      <c r="AY2124" s="13" t="s">
        <v>125</v>
      </c>
      <c r="BE2124" s="135">
        <f>IF(N2124="základní",J2124,0)</f>
        <v>73500</v>
      </c>
      <c r="BF2124" s="135">
        <f>IF(N2124="snížená",J2124,0)</f>
        <v>0</v>
      </c>
      <c r="BG2124" s="135">
        <f>IF(N2124="zákl. přenesená",J2124,0)</f>
        <v>0</v>
      </c>
      <c r="BH2124" s="135">
        <f>IF(N2124="sníž. přenesená",J2124,0)</f>
        <v>0</v>
      </c>
      <c r="BI2124" s="135">
        <f>IF(N2124="nulová",J2124,0)</f>
        <v>0</v>
      </c>
      <c r="BJ2124" s="13" t="s">
        <v>82</v>
      </c>
      <c r="BK2124" s="135">
        <f>ROUND(I2124*H2124,2)</f>
        <v>73500</v>
      </c>
      <c r="BL2124" s="13" t="s">
        <v>280</v>
      </c>
      <c r="BM2124" s="134" t="s">
        <v>3994</v>
      </c>
    </row>
    <row r="2125" spans="2:65" s="1" customFormat="1">
      <c r="B2125" s="25"/>
      <c r="D2125" s="136" t="s">
        <v>134</v>
      </c>
      <c r="F2125" s="137" t="s">
        <v>3993</v>
      </c>
      <c r="L2125" s="25"/>
      <c r="M2125" s="138"/>
      <c r="T2125" s="49"/>
      <c r="AT2125" s="13" t="s">
        <v>134</v>
      </c>
      <c r="AU2125" s="13" t="s">
        <v>84</v>
      </c>
    </row>
    <row r="2126" spans="2:65" s="1" customFormat="1" ht="16.5" customHeight="1">
      <c r="B2126" s="25"/>
      <c r="C2126" s="140" t="s">
        <v>2625</v>
      </c>
      <c r="D2126" s="140" t="s">
        <v>3608</v>
      </c>
      <c r="E2126" s="141" t="s">
        <v>3995</v>
      </c>
      <c r="F2126" s="142" t="s">
        <v>3996</v>
      </c>
      <c r="G2126" s="143" t="s">
        <v>146</v>
      </c>
      <c r="H2126" s="144">
        <v>30</v>
      </c>
      <c r="I2126" s="145">
        <v>2200</v>
      </c>
      <c r="J2126" s="145">
        <f>ROUND(I2126*H2126,2)</f>
        <v>66000</v>
      </c>
      <c r="K2126" s="142" t="s">
        <v>132</v>
      </c>
      <c r="L2126" s="146"/>
      <c r="M2126" s="147" t="s">
        <v>1</v>
      </c>
      <c r="N2126" s="148" t="s">
        <v>39</v>
      </c>
      <c r="O2126" s="132">
        <v>0</v>
      </c>
      <c r="P2126" s="132">
        <f>O2126*H2126</f>
        <v>0</v>
      </c>
      <c r="Q2126" s="132">
        <v>4.3E-3</v>
      </c>
      <c r="R2126" s="132">
        <f>Q2126*H2126</f>
        <v>0.129</v>
      </c>
      <c r="S2126" s="132">
        <v>0</v>
      </c>
      <c r="T2126" s="133">
        <f>S2126*H2126</f>
        <v>0</v>
      </c>
      <c r="AR2126" s="134" t="s">
        <v>720</v>
      </c>
      <c r="AT2126" s="134" t="s">
        <v>3608</v>
      </c>
      <c r="AU2126" s="134" t="s">
        <v>84</v>
      </c>
      <c r="AY2126" s="13" t="s">
        <v>125</v>
      </c>
      <c r="BE2126" s="135">
        <f>IF(N2126="základní",J2126,0)</f>
        <v>66000</v>
      </c>
      <c r="BF2126" s="135">
        <f>IF(N2126="snížená",J2126,0)</f>
        <v>0</v>
      </c>
      <c r="BG2126" s="135">
        <f>IF(N2126="zákl. přenesená",J2126,0)</f>
        <v>0</v>
      </c>
      <c r="BH2126" s="135">
        <f>IF(N2126="sníž. přenesená",J2126,0)</f>
        <v>0</v>
      </c>
      <c r="BI2126" s="135">
        <f>IF(N2126="nulová",J2126,0)</f>
        <v>0</v>
      </c>
      <c r="BJ2126" s="13" t="s">
        <v>82</v>
      </c>
      <c r="BK2126" s="135">
        <f>ROUND(I2126*H2126,2)</f>
        <v>66000</v>
      </c>
      <c r="BL2126" s="13" t="s">
        <v>280</v>
      </c>
      <c r="BM2126" s="134" t="s">
        <v>3997</v>
      </c>
    </row>
    <row r="2127" spans="2:65" s="1" customFormat="1">
      <c r="B2127" s="25"/>
      <c r="D2127" s="136" t="s">
        <v>134</v>
      </c>
      <c r="F2127" s="137" t="s">
        <v>3996</v>
      </c>
      <c r="L2127" s="25"/>
      <c r="M2127" s="138"/>
      <c r="T2127" s="49"/>
      <c r="AT2127" s="13" t="s">
        <v>134</v>
      </c>
      <c r="AU2127" s="13" t="s">
        <v>84</v>
      </c>
    </row>
    <row r="2128" spans="2:65" s="1" customFormat="1" ht="16.5" customHeight="1">
      <c r="B2128" s="25"/>
      <c r="C2128" s="140" t="s">
        <v>3998</v>
      </c>
      <c r="D2128" s="140" t="s">
        <v>3608</v>
      </c>
      <c r="E2128" s="141" t="s">
        <v>3999</v>
      </c>
      <c r="F2128" s="142" t="s">
        <v>4000</v>
      </c>
      <c r="G2128" s="143" t="s">
        <v>146</v>
      </c>
      <c r="H2128" s="144">
        <v>30</v>
      </c>
      <c r="I2128" s="145">
        <v>2100</v>
      </c>
      <c r="J2128" s="145">
        <f>ROUND(I2128*H2128,2)</f>
        <v>63000</v>
      </c>
      <c r="K2128" s="142" t="s">
        <v>132</v>
      </c>
      <c r="L2128" s="146"/>
      <c r="M2128" s="147" t="s">
        <v>1</v>
      </c>
      <c r="N2128" s="148" t="s">
        <v>39</v>
      </c>
      <c r="O2128" s="132">
        <v>0</v>
      </c>
      <c r="P2128" s="132">
        <f>O2128*H2128</f>
        <v>0</v>
      </c>
      <c r="Q2128" s="132">
        <v>3.3999999999999998E-3</v>
      </c>
      <c r="R2128" s="132">
        <f>Q2128*H2128</f>
        <v>0.10199999999999999</v>
      </c>
      <c r="S2128" s="132">
        <v>0</v>
      </c>
      <c r="T2128" s="133">
        <f>S2128*H2128</f>
        <v>0</v>
      </c>
      <c r="AR2128" s="134" t="s">
        <v>720</v>
      </c>
      <c r="AT2128" s="134" t="s">
        <v>3608</v>
      </c>
      <c r="AU2128" s="134" t="s">
        <v>84</v>
      </c>
      <c r="AY2128" s="13" t="s">
        <v>125</v>
      </c>
      <c r="BE2128" s="135">
        <f>IF(N2128="základní",J2128,0)</f>
        <v>63000</v>
      </c>
      <c r="BF2128" s="135">
        <f>IF(N2128="snížená",J2128,0)</f>
        <v>0</v>
      </c>
      <c r="BG2128" s="135">
        <f>IF(N2128="zákl. přenesená",J2128,0)</f>
        <v>0</v>
      </c>
      <c r="BH2128" s="135">
        <f>IF(N2128="sníž. přenesená",J2128,0)</f>
        <v>0</v>
      </c>
      <c r="BI2128" s="135">
        <f>IF(N2128="nulová",J2128,0)</f>
        <v>0</v>
      </c>
      <c r="BJ2128" s="13" t="s">
        <v>82</v>
      </c>
      <c r="BK2128" s="135">
        <f>ROUND(I2128*H2128,2)</f>
        <v>63000</v>
      </c>
      <c r="BL2128" s="13" t="s">
        <v>280</v>
      </c>
      <c r="BM2128" s="134" t="s">
        <v>4001</v>
      </c>
    </row>
    <row r="2129" spans="2:65" s="1" customFormat="1">
      <c r="B2129" s="25"/>
      <c r="D2129" s="136" t="s">
        <v>134</v>
      </c>
      <c r="F2129" s="137" t="s">
        <v>4000</v>
      </c>
      <c r="L2129" s="25"/>
      <c r="M2129" s="138"/>
      <c r="T2129" s="49"/>
      <c r="AT2129" s="13" t="s">
        <v>134</v>
      </c>
      <c r="AU2129" s="13" t="s">
        <v>84</v>
      </c>
    </row>
    <row r="2130" spans="2:65" s="1" customFormat="1" ht="16.5" customHeight="1">
      <c r="B2130" s="25"/>
      <c r="C2130" s="140" t="s">
        <v>2630</v>
      </c>
      <c r="D2130" s="140" t="s">
        <v>3608</v>
      </c>
      <c r="E2130" s="141" t="s">
        <v>4002</v>
      </c>
      <c r="F2130" s="142" t="s">
        <v>4003</v>
      </c>
      <c r="G2130" s="143" t="s">
        <v>146</v>
      </c>
      <c r="H2130" s="144">
        <v>30</v>
      </c>
      <c r="I2130" s="145">
        <v>2250</v>
      </c>
      <c r="J2130" s="145">
        <f>ROUND(I2130*H2130,2)</f>
        <v>67500</v>
      </c>
      <c r="K2130" s="142" t="s">
        <v>132</v>
      </c>
      <c r="L2130" s="146"/>
      <c r="M2130" s="147" t="s">
        <v>1</v>
      </c>
      <c r="N2130" s="148" t="s">
        <v>39</v>
      </c>
      <c r="O2130" s="132">
        <v>0</v>
      </c>
      <c r="P2130" s="132">
        <f>O2130*H2130</f>
        <v>0</v>
      </c>
      <c r="Q2130" s="132">
        <v>0.155</v>
      </c>
      <c r="R2130" s="132">
        <f>Q2130*H2130</f>
        <v>4.6500000000000004</v>
      </c>
      <c r="S2130" s="132">
        <v>0</v>
      </c>
      <c r="T2130" s="133">
        <f>S2130*H2130</f>
        <v>0</v>
      </c>
      <c r="AR2130" s="134" t="s">
        <v>720</v>
      </c>
      <c r="AT2130" s="134" t="s">
        <v>3608</v>
      </c>
      <c r="AU2130" s="134" t="s">
        <v>84</v>
      </c>
      <c r="AY2130" s="13" t="s">
        <v>125</v>
      </c>
      <c r="BE2130" s="135">
        <f>IF(N2130="základní",J2130,0)</f>
        <v>67500</v>
      </c>
      <c r="BF2130" s="135">
        <f>IF(N2130="snížená",J2130,0)</f>
        <v>0</v>
      </c>
      <c r="BG2130" s="135">
        <f>IF(N2130="zákl. přenesená",J2130,0)</f>
        <v>0</v>
      </c>
      <c r="BH2130" s="135">
        <f>IF(N2130="sníž. přenesená",J2130,0)</f>
        <v>0</v>
      </c>
      <c r="BI2130" s="135">
        <f>IF(N2130="nulová",J2130,0)</f>
        <v>0</v>
      </c>
      <c r="BJ2130" s="13" t="s">
        <v>82</v>
      </c>
      <c r="BK2130" s="135">
        <f>ROUND(I2130*H2130,2)</f>
        <v>67500</v>
      </c>
      <c r="BL2130" s="13" t="s">
        <v>280</v>
      </c>
      <c r="BM2130" s="134" t="s">
        <v>4004</v>
      </c>
    </row>
    <row r="2131" spans="2:65" s="1" customFormat="1">
      <c r="B2131" s="25"/>
      <c r="D2131" s="136" t="s">
        <v>134</v>
      </c>
      <c r="F2131" s="137" t="s">
        <v>4003</v>
      </c>
      <c r="L2131" s="25"/>
      <c r="M2131" s="138"/>
      <c r="T2131" s="49"/>
      <c r="AT2131" s="13" t="s">
        <v>134</v>
      </c>
      <c r="AU2131" s="13" t="s">
        <v>84</v>
      </c>
    </row>
    <row r="2132" spans="2:65" s="1" customFormat="1" ht="16.5" customHeight="1">
      <c r="B2132" s="25"/>
      <c r="C2132" s="140" t="s">
        <v>4005</v>
      </c>
      <c r="D2132" s="140" t="s">
        <v>3608</v>
      </c>
      <c r="E2132" s="141" t="s">
        <v>4006</v>
      </c>
      <c r="F2132" s="142" t="s">
        <v>4007</v>
      </c>
      <c r="G2132" s="143" t="s">
        <v>146</v>
      </c>
      <c r="H2132" s="144">
        <v>30</v>
      </c>
      <c r="I2132" s="145">
        <v>3000</v>
      </c>
      <c r="J2132" s="145">
        <f>ROUND(I2132*H2132,2)</f>
        <v>90000</v>
      </c>
      <c r="K2132" s="142" t="s">
        <v>132</v>
      </c>
      <c r="L2132" s="146"/>
      <c r="M2132" s="147" t="s">
        <v>1</v>
      </c>
      <c r="N2132" s="148" t="s">
        <v>39</v>
      </c>
      <c r="O2132" s="132">
        <v>0</v>
      </c>
      <c r="P2132" s="132">
        <f>O2132*H2132</f>
        <v>0</v>
      </c>
      <c r="Q2132" s="132">
        <v>0.23400000000000001</v>
      </c>
      <c r="R2132" s="132">
        <f>Q2132*H2132</f>
        <v>7.0200000000000005</v>
      </c>
      <c r="S2132" s="132">
        <v>0</v>
      </c>
      <c r="T2132" s="133">
        <f>S2132*H2132</f>
        <v>0</v>
      </c>
      <c r="AR2132" s="134" t="s">
        <v>720</v>
      </c>
      <c r="AT2132" s="134" t="s">
        <v>3608</v>
      </c>
      <c r="AU2132" s="134" t="s">
        <v>84</v>
      </c>
      <c r="AY2132" s="13" t="s">
        <v>125</v>
      </c>
      <c r="BE2132" s="135">
        <f>IF(N2132="základní",J2132,0)</f>
        <v>90000</v>
      </c>
      <c r="BF2132" s="135">
        <f>IF(N2132="snížená",J2132,0)</f>
        <v>0</v>
      </c>
      <c r="BG2132" s="135">
        <f>IF(N2132="zákl. přenesená",J2132,0)</f>
        <v>0</v>
      </c>
      <c r="BH2132" s="135">
        <f>IF(N2132="sníž. přenesená",J2132,0)</f>
        <v>0</v>
      </c>
      <c r="BI2132" s="135">
        <f>IF(N2132="nulová",J2132,0)</f>
        <v>0</v>
      </c>
      <c r="BJ2132" s="13" t="s">
        <v>82</v>
      </c>
      <c r="BK2132" s="135">
        <f>ROUND(I2132*H2132,2)</f>
        <v>90000</v>
      </c>
      <c r="BL2132" s="13" t="s">
        <v>280</v>
      </c>
      <c r="BM2132" s="134" t="s">
        <v>4008</v>
      </c>
    </row>
    <row r="2133" spans="2:65" s="1" customFormat="1">
      <c r="B2133" s="25"/>
      <c r="D2133" s="136" t="s">
        <v>134</v>
      </c>
      <c r="F2133" s="137" t="s">
        <v>4007</v>
      </c>
      <c r="L2133" s="25"/>
      <c r="M2133" s="138"/>
      <c r="T2133" s="49"/>
      <c r="AT2133" s="13" t="s">
        <v>134</v>
      </c>
      <c r="AU2133" s="13" t="s">
        <v>84</v>
      </c>
    </row>
    <row r="2134" spans="2:65" s="1" customFormat="1" ht="16.5" customHeight="1">
      <c r="B2134" s="25"/>
      <c r="C2134" s="140" t="s">
        <v>2634</v>
      </c>
      <c r="D2134" s="140" t="s">
        <v>3608</v>
      </c>
      <c r="E2134" s="141" t="s">
        <v>4009</v>
      </c>
      <c r="F2134" s="142" t="s">
        <v>4010</v>
      </c>
      <c r="G2134" s="143" t="s">
        <v>146</v>
      </c>
      <c r="H2134" s="144">
        <v>30</v>
      </c>
      <c r="I2134" s="145">
        <v>4000</v>
      </c>
      <c r="J2134" s="145">
        <f>ROUND(I2134*H2134,2)</f>
        <v>120000</v>
      </c>
      <c r="K2134" s="142" t="s">
        <v>132</v>
      </c>
      <c r="L2134" s="146"/>
      <c r="M2134" s="147" t="s">
        <v>1</v>
      </c>
      <c r="N2134" s="148" t="s">
        <v>39</v>
      </c>
      <c r="O2134" s="132">
        <v>0</v>
      </c>
      <c r="P2134" s="132">
        <f>O2134*H2134</f>
        <v>0</v>
      </c>
      <c r="Q2134" s="132">
        <v>0.54</v>
      </c>
      <c r="R2134" s="132">
        <f>Q2134*H2134</f>
        <v>16.200000000000003</v>
      </c>
      <c r="S2134" s="132">
        <v>0</v>
      </c>
      <c r="T2134" s="133">
        <f>S2134*H2134</f>
        <v>0</v>
      </c>
      <c r="AR2134" s="134" t="s">
        <v>720</v>
      </c>
      <c r="AT2134" s="134" t="s">
        <v>3608</v>
      </c>
      <c r="AU2134" s="134" t="s">
        <v>84</v>
      </c>
      <c r="AY2134" s="13" t="s">
        <v>125</v>
      </c>
      <c r="BE2134" s="135">
        <f>IF(N2134="základní",J2134,0)</f>
        <v>120000</v>
      </c>
      <c r="BF2134" s="135">
        <f>IF(N2134="snížená",J2134,0)</f>
        <v>0</v>
      </c>
      <c r="BG2134" s="135">
        <f>IF(N2134="zákl. přenesená",J2134,0)</f>
        <v>0</v>
      </c>
      <c r="BH2134" s="135">
        <f>IF(N2134="sníž. přenesená",J2134,0)</f>
        <v>0</v>
      </c>
      <c r="BI2134" s="135">
        <f>IF(N2134="nulová",J2134,0)</f>
        <v>0</v>
      </c>
      <c r="BJ2134" s="13" t="s">
        <v>82</v>
      </c>
      <c r="BK2134" s="135">
        <f>ROUND(I2134*H2134,2)</f>
        <v>120000</v>
      </c>
      <c r="BL2134" s="13" t="s">
        <v>280</v>
      </c>
      <c r="BM2134" s="134" t="s">
        <v>4011</v>
      </c>
    </row>
    <row r="2135" spans="2:65" s="1" customFormat="1">
      <c r="B2135" s="25"/>
      <c r="D2135" s="136" t="s">
        <v>134</v>
      </c>
      <c r="F2135" s="137" t="s">
        <v>4010</v>
      </c>
      <c r="L2135" s="25"/>
      <c r="M2135" s="138"/>
      <c r="T2135" s="49"/>
      <c r="AT2135" s="13" t="s">
        <v>134</v>
      </c>
      <c r="AU2135" s="13" t="s">
        <v>84</v>
      </c>
    </row>
    <row r="2136" spans="2:65" s="1" customFormat="1" ht="16.5" customHeight="1">
      <c r="B2136" s="25"/>
      <c r="C2136" s="140" t="s">
        <v>4012</v>
      </c>
      <c r="D2136" s="140" t="s">
        <v>3608</v>
      </c>
      <c r="E2136" s="141" t="s">
        <v>4013</v>
      </c>
      <c r="F2136" s="142" t="s">
        <v>4014</v>
      </c>
      <c r="G2136" s="143" t="s">
        <v>146</v>
      </c>
      <c r="H2136" s="144">
        <v>10</v>
      </c>
      <c r="I2136" s="145">
        <v>1650</v>
      </c>
      <c r="J2136" s="145">
        <f>ROUND(I2136*H2136,2)</f>
        <v>16500</v>
      </c>
      <c r="K2136" s="142" t="s">
        <v>132</v>
      </c>
      <c r="L2136" s="146"/>
      <c r="M2136" s="147" t="s">
        <v>1</v>
      </c>
      <c r="N2136" s="148" t="s">
        <v>39</v>
      </c>
      <c r="O2136" s="132">
        <v>0</v>
      </c>
      <c r="P2136" s="132">
        <f>O2136*H2136</f>
        <v>0</v>
      </c>
      <c r="Q2136" s="132">
        <v>1.9E-3</v>
      </c>
      <c r="R2136" s="132">
        <f>Q2136*H2136</f>
        <v>1.9E-2</v>
      </c>
      <c r="S2136" s="132">
        <v>0</v>
      </c>
      <c r="T2136" s="133">
        <f>S2136*H2136</f>
        <v>0</v>
      </c>
      <c r="AR2136" s="134" t="s">
        <v>720</v>
      </c>
      <c r="AT2136" s="134" t="s">
        <v>3608</v>
      </c>
      <c r="AU2136" s="134" t="s">
        <v>84</v>
      </c>
      <c r="AY2136" s="13" t="s">
        <v>125</v>
      </c>
      <c r="BE2136" s="135">
        <f>IF(N2136="základní",J2136,0)</f>
        <v>16500</v>
      </c>
      <c r="BF2136" s="135">
        <f>IF(N2136="snížená",J2136,0)</f>
        <v>0</v>
      </c>
      <c r="BG2136" s="135">
        <f>IF(N2136="zákl. přenesená",J2136,0)</f>
        <v>0</v>
      </c>
      <c r="BH2136" s="135">
        <f>IF(N2136="sníž. přenesená",J2136,0)</f>
        <v>0</v>
      </c>
      <c r="BI2136" s="135">
        <f>IF(N2136="nulová",J2136,0)</f>
        <v>0</v>
      </c>
      <c r="BJ2136" s="13" t="s">
        <v>82</v>
      </c>
      <c r="BK2136" s="135">
        <f>ROUND(I2136*H2136,2)</f>
        <v>16500</v>
      </c>
      <c r="BL2136" s="13" t="s">
        <v>280</v>
      </c>
      <c r="BM2136" s="134" t="s">
        <v>4015</v>
      </c>
    </row>
    <row r="2137" spans="2:65" s="1" customFormat="1">
      <c r="B2137" s="25"/>
      <c r="D2137" s="136" t="s">
        <v>134</v>
      </c>
      <c r="F2137" s="137" t="s">
        <v>4014</v>
      </c>
      <c r="L2137" s="25"/>
      <c r="M2137" s="138"/>
      <c r="T2137" s="49"/>
      <c r="AT2137" s="13" t="s">
        <v>134</v>
      </c>
      <c r="AU2137" s="13" t="s">
        <v>84</v>
      </c>
    </row>
    <row r="2138" spans="2:65" s="1" customFormat="1" ht="16.5" customHeight="1">
      <c r="B2138" s="25"/>
      <c r="C2138" s="140" t="s">
        <v>2639</v>
      </c>
      <c r="D2138" s="140" t="s">
        <v>3608</v>
      </c>
      <c r="E2138" s="141" t="s">
        <v>4016</v>
      </c>
      <c r="F2138" s="142" t="s">
        <v>4017</v>
      </c>
      <c r="G2138" s="143" t="s">
        <v>146</v>
      </c>
      <c r="H2138" s="144">
        <v>10</v>
      </c>
      <c r="I2138" s="145">
        <v>1650</v>
      </c>
      <c r="J2138" s="145">
        <f>ROUND(I2138*H2138,2)</f>
        <v>16500</v>
      </c>
      <c r="K2138" s="142" t="s">
        <v>132</v>
      </c>
      <c r="L2138" s="146"/>
      <c r="M2138" s="147" t="s">
        <v>1</v>
      </c>
      <c r="N2138" s="148" t="s">
        <v>39</v>
      </c>
      <c r="O2138" s="132">
        <v>0</v>
      </c>
      <c r="P2138" s="132">
        <f>O2138*H2138</f>
        <v>0</v>
      </c>
      <c r="Q2138" s="132">
        <v>3.7000000000000002E-3</v>
      </c>
      <c r="R2138" s="132">
        <f>Q2138*H2138</f>
        <v>3.7000000000000005E-2</v>
      </c>
      <c r="S2138" s="132">
        <v>0</v>
      </c>
      <c r="T2138" s="133">
        <f>S2138*H2138</f>
        <v>0</v>
      </c>
      <c r="AR2138" s="134" t="s">
        <v>720</v>
      </c>
      <c r="AT2138" s="134" t="s">
        <v>3608</v>
      </c>
      <c r="AU2138" s="134" t="s">
        <v>84</v>
      </c>
      <c r="AY2138" s="13" t="s">
        <v>125</v>
      </c>
      <c r="BE2138" s="135">
        <f>IF(N2138="základní",J2138,0)</f>
        <v>16500</v>
      </c>
      <c r="BF2138" s="135">
        <f>IF(N2138="snížená",J2138,0)</f>
        <v>0</v>
      </c>
      <c r="BG2138" s="135">
        <f>IF(N2138="zákl. přenesená",J2138,0)</f>
        <v>0</v>
      </c>
      <c r="BH2138" s="135">
        <f>IF(N2138="sníž. přenesená",J2138,0)</f>
        <v>0</v>
      </c>
      <c r="BI2138" s="135">
        <f>IF(N2138="nulová",J2138,0)</f>
        <v>0</v>
      </c>
      <c r="BJ2138" s="13" t="s">
        <v>82</v>
      </c>
      <c r="BK2138" s="135">
        <f>ROUND(I2138*H2138,2)</f>
        <v>16500</v>
      </c>
      <c r="BL2138" s="13" t="s">
        <v>280</v>
      </c>
      <c r="BM2138" s="134" t="s">
        <v>4018</v>
      </c>
    </row>
    <row r="2139" spans="2:65" s="1" customFormat="1">
      <c r="B2139" s="25"/>
      <c r="D2139" s="136" t="s">
        <v>134</v>
      </c>
      <c r="F2139" s="137" t="s">
        <v>4017</v>
      </c>
      <c r="L2139" s="25"/>
      <c r="M2139" s="138"/>
      <c r="T2139" s="49"/>
      <c r="AT2139" s="13" t="s">
        <v>134</v>
      </c>
      <c r="AU2139" s="13" t="s">
        <v>84</v>
      </c>
    </row>
    <row r="2140" spans="2:65" s="1" customFormat="1" ht="16.5" customHeight="1">
      <c r="B2140" s="25"/>
      <c r="C2140" s="140" t="s">
        <v>4019</v>
      </c>
      <c r="D2140" s="140" t="s">
        <v>3608</v>
      </c>
      <c r="E2140" s="141" t="s">
        <v>4020</v>
      </c>
      <c r="F2140" s="142" t="s">
        <v>4021</v>
      </c>
      <c r="G2140" s="143" t="s">
        <v>146</v>
      </c>
      <c r="H2140" s="144">
        <v>10</v>
      </c>
      <c r="I2140" s="145">
        <v>5500</v>
      </c>
      <c r="J2140" s="145">
        <f>ROUND(I2140*H2140,2)</f>
        <v>55000</v>
      </c>
      <c r="K2140" s="142" t="s">
        <v>132</v>
      </c>
      <c r="L2140" s="146"/>
      <c r="M2140" s="147" t="s">
        <v>1</v>
      </c>
      <c r="N2140" s="148" t="s">
        <v>39</v>
      </c>
      <c r="O2140" s="132">
        <v>0</v>
      </c>
      <c r="P2140" s="132">
        <f>O2140*H2140</f>
        <v>0</v>
      </c>
      <c r="Q2140" s="132">
        <v>1.2E-2</v>
      </c>
      <c r="R2140" s="132">
        <f>Q2140*H2140</f>
        <v>0.12</v>
      </c>
      <c r="S2140" s="132">
        <v>0</v>
      </c>
      <c r="T2140" s="133">
        <f>S2140*H2140</f>
        <v>0</v>
      </c>
      <c r="AR2140" s="134" t="s">
        <v>720</v>
      </c>
      <c r="AT2140" s="134" t="s">
        <v>3608</v>
      </c>
      <c r="AU2140" s="134" t="s">
        <v>84</v>
      </c>
      <c r="AY2140" s="13" t="s">
        <v>125</v>
      </c>
      <c r="BE2140" s="135">
        <f>IF(N2140="základní",J2140,0)</f>
        <v>55000</v>
      </c>
      <c r="BF2140" s="135">
        <f>IF(N2140="snížená",J2140,0)</f>
        <v>0</v>
      </c>
      <c r="BG2140" s="135">
        <f>IF(N2140="zákl. přenesená",J2140,0)</f>
        <v>0</v>
      </c>
      <c r="BH2140" s="135">
        <f>IF(N2140="sníž. přenesená",J2140,0)</f>
        <v>0</v>
      </c>
      <c r="BI2140" s="135">
        <f>IF(N2140="nulová",J2140,0)</f>
        <v>0</v>
      </c>
      <c r="BJ2140" s="13" t="s">
        <v>82</v>
      </c>
      <c r="BK2140" s="135">
        <f>ROUND(I2140*H2140,2)</f>
        <v>55000</v>
      </c>
      <c r="BL2140" s="13" t="s">
        <v>280</v>
      </c>
      <c r="BM2140" s="134" t="s">
        <v>4022</v>
      </c>
    </row>
    <row r="2141" spans="2:65" s="1" customFormat="1">
      <c r="B2141" s="25"/>
      <c r="D2141" s="136" t="s">
        <v>134</v>
      </c>
      <c r="F2141" s="137" t="s">
        <v>4021</v>
      </c>
      <c r="L2141" s="25"/>
      <c r="M2141" s="138"/>
      <c r="T2141" s="49"/>
      <c r="AT2141" s="13" t="s">
        <v>134</v>
      </c>
      <c r="AU2141" s="13" t="s">
        <v>84</v>
      </c>
    </row>
    <row r="2142" spans="2:65" s="1" customFormat="1" ht="16.5" customHeight="1">
      <c r="B2142" s="25"/>
      <c r="C2142" s="140" t="s">
        <v>2643</v>
      </c>
      <c r="D2142" s="140" t="s">
        <v>3608</v>
      </c>
      <c r="E2142" s="141" t="s">
        <v>4023</v>
      </c>
      <c r="F2142" s="142" t="s">
        <v>4024</v>
      </c>
      <c r="G2142" s="143" t="s">
        <v>146</v>
      </c>
      <c r="H2142" s="144">
        <v>10</v>
      </c>
      <c r="I2142" s="145">
        <v>2400</v>
      </c>
      <c r="J2142" s="145">
        <f>ROUND(I2142*H2142,2)</f>
        <v>24000</v>
      </c>
      <c r="K2142" s="142" t="s">
        <v>132</v>
      </c>
      <c r="L2142" s="146"/>
      <c r="M2142" s="147" t="s">
        <v>1</v>
      </c>
      <c r="N2142" s="148" t="s">
        <v>39</v>
      </c>
      <c r="O2142" s="132">
        <v>0</v>
      </c>
      <c r="P2142" s="132">
        <f>O2142*H2142</f>
        <v>0</v>
      </c>
      <c r="Q2142" s="132">
        <v>1.03E-2</v>
      </c>
      <c r="R2142" s="132">
        <f>Q2142*H2142</f>
        <v>0.10300000000000001</v>
      </c>
      <c r="S2142" s="132">
        <v>0</v>
      </c>
      <c r="T2142" s="133">
        <f>S2142*H2142</f>
        <v>0</v>
      </c>
      <c r="AR2142" s="134" t="s">
        <v>720</v>
      </c>
      <c r="AT2142" s="134" t="s">
        <v>3608</v>
      </c>
      <c r="AU2142" s="134" t="s">
        <v>84</v>
      </c>
      <c r="AY2142" s="13" t="s">
        <v>125</v>
      </c>
      <c r="BE2142" s="135">
        <f>IF(N2142="základní",J2142,0)</f>
        <v>24000</v>
      </c>
      <c r="BF2142" s="135">
        <f>IF(N2142="snížená",J2142,0)</f>
        <v>0</v>
      </c>
      <c r="BG2142" s="135">
        <f>IF(N2142="zákl. přenesená",J2142,0)</f>
        <v>0</v>
      </c>
      <c r="BH2142" s="135">
        <f>IF(N2142="sníž. přenesená",J2142,0)</f>
        <v>0</v>
      </c>
      <c r="BI2142" s="135">
        <f>IF(N2142="nulová",J2142,0)</f>
        <v>0</v>
      </c>
      <c r="BJ2142" s="13" t="s">
        <v>82</v>
      </c>
      <c r="BK2142" s="135">
        <f>ROUND(I2142*H2142,2)</f>
        <v>24000</v>
      </c>
      <c r="BL2142" s="13" t="s">
        <v>280</v>
      </c>
      <c r="BM2142" s="134" t="s">
        <v>4025</v>
      </c>
    </row>
    <row r="2143" spans="2:65" s="1" customFormat="1">
      <c r="B2143" s="25"/>
      <c r="D2143" s="136" t="s">
        <v>134</v>
      </c>
      <c r="F2143" s="137" t="s">
        <v>4024</v>
      </c>
      <c r="L2143" s="25"/>
      <c r="M2143" s="138"/>
      <c r="T2143" s="49"/>
      <c r="AT2143" s="13" t="s">
        <v>134</v>
      </c>
      <c r="AU2143" s="13" t="s">
        <v>84</v>
      </c>
    </row>
    <row r="2144" spans="2:65" s="1" customFormat="1" ht="24.15" customHeight="1">
      <c r="B2144" s="25"/>
      <c r="C2144" s="140" t="s">
        <v>4026</v>
      </c>
      <c r="D2144" s="140" t="s">
        <v>3608</v>
      </c>
      <c r="E2144" s="141" t="s">
        <v>4027</v>
      </c>
      <c r="F2144" s="142" t="s">
        <v>4028</v>
      </c>
      <c r="G2144" s="143" t="s">
        <v>146</v>
      </c>
      <c r="H2144" s="144">
        <v>5</v>
      </c>
      <c r="I2144" s="145">
        <v>25000</v>
      </c>
      <c r="J2144" s="145">
        <f>ROUND(I2144*H2144,2)</f>
        <v>125000</v>
      </c>
      <c r="K2144" s="142" t="s">
        <v>132</v>
      </c>
      <c r="L2144" s="146"/>
      <c r="M2144" s="147" t="s">
        <v>1</v>
      </c>
      <c r="N2144" s="148" t="s">
        <v>39</v>
      </c>
      <c r="O2144" s="132">
        <v>0</v>
      </c>
      <c r="P2144" s="132">
        <f>O2144*H2144</f>
        <v>0</v>
      </c>
      <c r="Q2144" s="132">
        <v>0.13</v>
      </c>
      <c r="R2144" s="132">
        <f>Q2144*H2144</f>
        <v>0.65</v>
      </c>
      <c r="S2144" s="132">
        <v>0</v>
      </c>
      <c r="T2144" s="133">
        <f>S2144*H2144</f>
        <v>0</v>
      </c>
      <c r="AR2144" s="134" t="s">
        <v>720</v>
      </c>
      <c r="AT2144" s="134" t="s">
        <v>3608</v>
      </c>
      <c r="AU2144" s="134" t="s">
        <v>84</v>
      </c>
      <c r="AY2144" s="13" t="s">
        <v>125</v>
      </c>
      <c r="BE2144" s="135">
        <f>IF(N2144="základní",J2144,0)</f>
        <v>125000</v>
      </c>
      <c r="BF2144" s="135">
        <f>IF(N2144="snížená",J2144,0)</f>
        <v>0</v>
      </c>
      <c r="BG2144" s="135">
        <f>IF(N2144="zákl. přenesená",J2144,0)</f>
        <v>0</v>
      </c>
      <c r="BH2144" s="135">
        <f>IF(N2144="sníž. přenesená",J2144,0)</f>
        <v>0</v>
      </c>
      <c r="BI2144" s="135">
        <f>IF(N2144="nulová",J2144,0)</f>
        <v>0</v>
      </c>
      <c r="BJ2144" s="13" t="s">
        <v>82</v>
      </c>
      <c r="BK2144" s="135">
        <f>ROUND(I2144*H2144,2)</f>
        <v>125000</v>
      </c>
      <c r="BL2144" s="13" t="s">
        <v>280</v>
      </c>
      <c r="BM2144" s="134" t="s">
        <v>4029</v>
      </c>
    </row>
    <row r="2145" spans="2:65" s="1" customFormat="1">
      <c r="B2145" s="25"/>
      <c r="D2145" s="136" t="s">
        <v>134</v>
      </c>
      <c r="F2145" s="137" t="s">
        <v>4028</v>
      </c>
      <c r="L2145" s="25"/>
      <c r="M2145" s="138"/>
      <c r="T2145" s="49"/>
      <c r="AT2145" s="13" t="s">
        <v>134</v>
      </c>
      <c r="AU2145" s="13" t="s">
        <v>84</v>
      </c>
    </row>
    <row r="2146" spans="2:65" s="1" customFormat="1" ht="24.15" customHeight="1">
      <c r="B2146" s="25"/>
      <c r="C2146" s="140" t="s">
        <v>2648</v>
      </c>
      <c r="D2146" s="140" t="s">
        <v>3608</v>
      </c>
      <c r="E2146" s="141" t="s">
        <v>4030</v>
      </c>
      <c r="F2146" s="142" t="s">
        <v>4031</v>
      </c>
      <c r="G2146" s="143" t="s">
        <v>146</v>
      </c>
      <c r="H2146" s="144">
        <v>5</v>
      </c>
      <c r="I2146" s="145">
        <v>25000</v>
      </c>
      <c r="J2146" s="145">
        <f>ROUND(I2146*H2146,2)</f>
        <v>125000</v>
      </c>
      <c r="K2146" s="142" t="s">
        <v>132</v>
      </c>
      <c r="L2146" s="146"/>
      <c r="M2146" s="147" t="s">
        <v>1</v>
      </c>
      <c r="N2146" s="148" t="s">
        <v>39</v>
      </c>
      <c r="O2146" s="132">
        <v>0</v>
      </c>
      <c r="P2146" s="132">
        <f>O2146*H2146</f>
        <v>0</v>
      </c>
      <c r="Q2146" s="132">
        <v>0.16</v>
      </c>
      <c r="R2146" s="132">
        <f>Q2146*H2146</f>
        <v>0.8</v>
      </c>
      <c r="S2146" s="132">
        <v>0</v>
      </c>
      <c r="T2146" s="133">
        <f>S2146*H2146</f>
        <v>0</v>
      </c>
      <c r="AR2146" s="134" t="s">
        <v>720</v>
      </c>
      <c r="AT2146" s="134" t="s">
        <v>3608</v>
      </c>
      <c r="AU2146" s="134" t="s">
        <v>84</v>
      </c>
      <c r="AY2146" s="13" t="s">
        <v>125</v>
      </c>
      <c r="BE2146" s="135">
        <f>IF(N2146="základní",J2146,0)</f>
        <v>125000</v>
      </c>
      <c r="BF2146" s="135">
        <f>IF(N2146="snížená",J2146,0)</f>
        <v>0</v>
      </c>
      <c r="BG2146" s="135">
        <f>IF(N2146="zákl. přenesená",J2146,0)</f>
        <v>0</v>
      </c>
      <c r="BH2146" s="135">
        <f>IF(N2146="sníž. přenesená",J2146,0)</f>
        <v>0</v>
      </c>
      <c r="BI2146" s="135">
        <f>IF(N2146="nulová",J2146,0)</f>
        <v>0</v>
      </c>
      <c r="BJ2146" s="13" t="s">
        <v>82</v>
      </c>
      <c r="BK2146" s="135">
        <f>ROUND(I2146*H2146,2)</f>
        <v>125000</v>
      </c>
      <c r="BL2146" s="13" t="s">
        <v>280</v>
      </c>
      <c r="BM2146" s="134" t="s">
        <v>4032</v>
      </c>
    </row>
    <row r="2147" spans="2:65" s="1" customFormat="1">
      <c r="B2147" s="25"/>
      <c r="D2147" s="136" t="s">
        <v>134</v>
      </c>
      <c r="F2147" s="137" t="s">
        <v>4031</v>
      </c>
      <c r="L2147" s="25"/>
      <c r="M2147" s="138"/>
      <c r="T2147" s="49"/>
      <c r="AT2147" s="13" t="s">
        <v>134</v>
      </c>
      <c r="AU2147" s="13" t="s">
        <v>84</v>
      </c>
    </row>
    <row r="2148" spans="2:65" s="1" customFormat="1" ht="24.15" customHeight="1">
      <c r="B2148" s="25"/>
      <c r="C2148" s="140" t="s">
        <v>4033</v>
      </c>
      <c r="D2148" s="140" t="s">
        <v>3608</v>
      </c>
      <c r="E2148" s="141" t="s">
        <v>4034</v>
      </c>
      <c r="F2148" s="142" t="s">
        <v>4035</v>
      </c>
      <c r="G2148" s="143" t="s">
        <v>146</v>
      </c>
      <c r="H2148" s="144">
        <v>5</v>
      </c>
      <c r="I2148" s="145">
        <v>57300</v>
      </c>
      <c r="J2148" s="145">
        <f>ROUND(I2148*H2148,2)</f>
        <v>286500</v>
      </c>
      <c r="K2148" s="142" t="s">
        <v>132</v>
      </c>
      <c r="L2148" s="146"/>
      <c r="M2148" s="147" t="s">
        <v>1</v>
      </c>
      <c r="N2148" s="148" t="s">
        <v>39</v>
      </c>
      <c r="O2148" s="132">
        <v>0</v>
      </c>
      <c r="P2148" s="132">
        <f>O2148*H2148</f>
        <v>0</v>
      </c>
      <c r="Q2148" s="132">
        <v>0.2</v>
      </c>
      <c r="R2148" s="132">
        <f>Q2148*H2148</f>
        <v>1</v>
      </c>
      <c r="S2148" s="132">
        <v>0</v>
      </c>
      <c r="T2148" s="133">
        <f>S2148*H2148</f>
        <v>0</v>
      </c>
      <c r="AR2148" s="134" t="s">
        <v>720</v>
      </c>
      <c r="AT2148" s="134" t="s">
        <v>3608</v>
      </c>
      <c r="AU2148" s="134" t="s">
        <v>84</v>
      </c>
      <c r="AY2148" s="13" t="s">
        <v>125</v>
      </c>
      <c r="BE2148" s="135">
        <f>IF(N2148="základní",J2148,0)</f>
        <v>286500</v>
      </c>
      <c r="BF2148" s="135">
        <f>IF(N2148="snížená",J2148,0)</f>
        <v>0</v>
      </c>
      <c r="BG2148" s="135">
        <f>IF(N2148="zákl. přenesená",J2148,0)</f>
        <v>0</v>
      </c>
      <c r="BH2148" s="135">
        <f>IF(N2148="sníž. přenesená",J2148,0)</f>
        <v>0</v>
      </c>
      <c r="BI2148" s="135">
        <f>IF(N2148="nulová",J2148,0)</f>
        <v>0</v>
      </c>
      <c r="BJ2148" s="13" t="s">
        <v>82</v>
      </c>
      <c r="BK2148" s="135">
        <f>ROUND(I2148*H2148,2)</f>
        <v>286500</v>
      </c>
      <c r="BL2148" s="13" t="s">
        <v>280</v>
      </c>
      <c r="BM2148" s="134" t="s">
        <v>4036</v>
      </c>
    </row>
    <row r="2149" spans="2:65" s="1" customFormat="1">
      <c r="B2149" s="25"/>
      <c r="D2149" s="136" t="s">
        <v>134</v>
      </c>
      <c r="F2149" s="137" t="s">
        <v>4035</v>
      </c>
      <c r="L2149" s="25"/>
      <c r="M2149" s="138"/>
      <c r="T2149" s="49"/>
      <c r="AT2149" s="13" t="s">
        <v>134</v>
      </c>
      <c r="AU2149" s="13" t="s">
        <v>84</v>
      </c>
    </row>
    <row r="2150" spans="2:65" s="1" customFormat="1" ht="24.15" customHeight="1">
      <c r="B2150" s="25"/>
      <c r="C2150" s="140" t="s">
        <v>4037</v>
      </c>
      <c r="D2150" s="140" t="s">
        <v>3608</v>
      </c>
      <c r="E2150" s="141" t="s">
        <v>4038</v>
      </c>
      <c r="F2150" s="142" t="s">
        <v>4039</v>
      </c>
      <c r="G2150" s="143" t="s">
        <v>146</v>
      </c>
      <c r="H2150" s="144">
        <v>10</v>
      </c>
      <c r="I2150" s="145">
        <v>4500</v>
      </c>
      <c r="J2150" s="145">
        <f>ROUND(I2150*H2150,2)</f>
        <v>45000</v>
      </c>
      <c r="K2150" s="142" t="s">
        <v>132</v>
      </c>
      <c r="L2150" s="146"/>
      <c r="M2150" s="147" t="s">
        <v>1</v>
      </c>
      <c r="N2150" s="148" t="s">
        <v>39</v>
      </c>
      <c r="O2150" s="132">
        <v>0</v>
      </c>
      <c r="P2150" s="132">
        <f>O2150*H2150</f>
        <v>0</v>
      </c>
      <c r="Q2150" s="132">
        <v>0.03</v>
      </c>
      <c r="R2150" s="132">
        <f>Q2150*H2150</f>
        <v>0.3</v>
      </c>
      <c r="S2150" s="132">
        <v>0</v>
      </c>
      <c r="T2150" s="133">
        <f>S2150*H2150</f>
        <v>0</v>
      </c>
      <c r="AR2150" s="134" t="s">
        <v>720</v>
      </c>
      <c r="AT2150" s="134" t="s">
        <v>3608</v>
      </c>
      <c r="AU2150" s="134" t="s">
        <v>84</v>
      </c>
      <c r="AY2150" s="13" t="s">
        <v>125</v>
      </c>
      <c r="BE2150" s="135">
        <f>IF(N2150="základní",J2150,0)</f>
        <v>45000</v>
      </c>
      <c r="BF2150" s="135">
        <f>IF(N2150="snížená",J2150,0)</f>
        <v>0</v>
      </c>
      <c r="BG2150" s="135">
        <f>IF(N2150="zákl. přenesená",J2150,0)</f>
        <v>0</v>
      </c>
      <c r="BH2150" s="135">
        <f>IF(N2150="sníž. přenesená",J2150,0)</f>
        <v>0</v>
      </c>
      <c r="BI2150" s="135">
        <f>IF(N2150="nulová",J2150,0)</f>
        <v>0</v>
      </c>
      <c r="BJ2150" s="13" t="s">
        <v>82</v>
      </c>
      <c r="BK2150" s="135">
        <f>ROUND(I2150*H2150,2)</f>
        <v>45000</v>
      </c>
      <c r="BL2150" s="13" t="s">
        <v>280</v>
      </c>
      <c r="BM2150" s="134" t="s">
        <v>4040</v>
      </c>
    </row>
    <row r="2151" spans="2:65" s="1" customFormat="1">
      <c r="B2151" s="25"/>
      <c r="D2151" s="136" t="s">
        <v>134</v>
      </c>
      <c r="F2151" s="137" t="s">
        <v>4039</v>
      </c>
      <c r="L2151" s="25"/>
      <c r="M2151" s="138"/>
      <c r="T2151" s="49"/>
      <c r="AT2151" s="13" t="s">
        <v>134</v>
      </c>
      <c r="AU2151" s="13" t="s">
        <v>84</v>
      </c>
    </row>
    <row r="2152" spans="2:65" s="1" customFormat="1" ht="21.75" customHeight="1">
      <c r="B2152" s="25"/>
      <c r="C2152" s="140" t="s">
        <v>4041</v>
      </c>
      <c r="D2152" s="140" t="s">
        <v>3608</v>
      </c>
      <c r="E2152" s="141" t="s">
        <v>4042</v>
      </c>
      <c r="F2152" s="142" t="s">
        <v>4043</v>
      </c>
      <c r="G2152" s="143" t="s">
        <v>146</v>
      </c>
      <c r="H2152" s="144">
        <v>5</v>
      </c>
      <c r="I2152" s="145">
        <v>27000</v>
      </c>
      <c r="J2152" s="145">
        <f>ROUND(I2152*H2152,2)</f>
        <v>135000</v>
      </c>
      <c r="K2152" s="142" t="s">
        <v>132</v>
      </c>
      <c r="L2152" s="146"/>
      <c r="M2152" s="147" t="s">
        <v>1</v>
      </c>
      <c r="N2152" s="148" t="s">
        <v>39</v>
      </c>
      <c r="O2152" s="132">
        <v>0</v>
      </c>
      <c r="P2152" s="132">
        <f>O2152*H2152</f>
        <v>0</v>
      </c>
      <c r="Q2152" s="132">
        <v>0.13</v>
      </c>
      <c r="R2152" s="132">
        <f>Q2152*H2152</f>
        <v>0.65</v>
      </c>
      <c r="S2152" s="132">
        <v>0</v>
      </c>
      <c r="T2152" s="133">
        <f>S2152*H2152</f>
        <v>0</v>
      </c>
      <c r="AR2152" s="134" t="s">
        <v>720</v>
      </c>
      <c r="AT2152" s="134" t="s">
        <v>3608</v>
      </c>
      <c r="AU2152" s="134" t="s">
        <v>84</v>
      </c>
      <c r="AY2152" s="13" t="s">
        <v>125</v>
      </c>
      <c r="BE2152" s="135">
        <f>IF(N2152="základní",J2152,0)</f>
        <v>135000</v>
      </c>
      <c r="BF2152" s="135">
        <f>IF(N2152="snížená",J2152,0)</f>
        <v>0</v>
      </c>
      <c r="BG2152" s="135">
        <f>IF(N2152="zákl. přenesená",J2152,0)</f>
        <v>0</v>
      </c>
      <c r="BH2152" s="135">
        <f>IF(N2152="sníž. přenesená",J2152,0)</f>
        <v>0</v>
      </c>
      <c r="BI2152" s="135">
        <f>IF(N2152="nulová",J2152,0)</f>
        <v>0</v>
      </c>
      <c r="BJ2152" s="13" t="s">
        <v>82</v>
      </c>
      <c r="BK2152" s="135">
        <f>ROUND(I2152*H2152,2)</f>
        <v>135000</v>
      </c>
      <c r="BL2152" s="13" t="s">
        <v>280</v>
      </c>
      <c r="BM2152" s="134" t="s">
        <v>4044</v>
      </c>
    </row>
    <row r="2153" spans="2:65" s="1" customFormat="1">
      <c r="B2153" s="25"/>
      <c r="D2153" s="136" t="s">
        <v>134</v>
      </c>
      <c r="F2153" s="137" t="s">
        <v>4043</v>
      </c>
      <c r="L2153" s="25"/>
      <c r="M2153" s="138"/>
      <c r="T2153" s="49"/>
      <c r="AT2153" s="13" t="s">
        <v>134</v>
      </c>
      <c r="AU2153" s="13" t="s">
        <v>84</v>
      </c>
    </row>
    <row r="2154" spans="2:65" s="1" customFormat="1" ht="24.15" customHeight="1">
      <c r="B2154" s="25"/>
      <c r="C2154" s="140" t="s">
        <v>2652</v>
      </c>
      <c r="D2154" s="140" t="s">
        <v>3608</v>
      </c>
      <c r="E2154" s="141" t="s">
        <v>4045</v>
      </c>
      <c r="F2154" s="142" t="s">
        <v>4046</v>
      </c>
      <c r="G2154" s="143" t="s">
        <v>146</v>
      </c>
      <c r="H2154" s="144">
        <v>2</v>
      </c>
      <c r="I2154" s="145">
        <v>27000</v>
      </c>
      <c r="J2154" s="145">
        <f>ROUND(I2154*H2154,2)</f>
        <v>54000</v>
      </c>
      <c r="K2154" s="142" t="s">
        <v>132</v>
      </c>
      <c r="L2154" s="146"/>
      <c r="M2154" s="147" t="s">
        <v>1</v>
      </c>
      <c r="N2154" s="148" t="s">
        <v>39</v>
      </c>
      <c r="O2154" s="132">
        <v>0</v>
      </c>
      <c r="P2154" s="132">
        <f>O2154*H2154</f>
        <v>0</v>
      </c>
      <c r="Q2154" s="132">
        <v>0.16</v>
      </c>
      <c r="R2154" s="132">
        <f>Q2154*H2154</f>
        <v>0.32</v>
      </c>
      <c r="S2154" s="132">
        <v>0</v>
      </c>
      <c r="T2154" s="133">
        <f>S2154*H2154</f>
        <v>0</v>
      </c>
      <c r="AR2154" s="134" t="s">
        <v>720</v>
      </c>
      <c r="AT2154" s="134" t="s">
        <v>3608</v>
      </c>
      <c r="AU2154" s="134" t="s">
        <v>84</v>
      </c>
      <c r="AY2154" s="13" t="s">
        <v>125</v>
      </c>
      <c r="BE2154" s="135">
        <f>IF(N2154="základní",J2154,0)</f>
        <v>54000</v>
      </c>
      <c r="BF2154" s="135">
        <f>IF(N2154="snížená",J2154,0)</f>
        <v>0</v>
      </c>
      <c r="BG2154" s="135">
        <f>IF(N2154="zákl. přenesená",J2154,0)</f>
        <v>0</v>
      </c>
      <c r="BH2154" s="135">
        <f>IF(N2154="sníž. přenesená",J2154,0)</f>
        <v>0</v>
      </c>
      <c r="BI2154" s="135">
        <f>IF(N2154="nulová",J2154,0)</f>
        <v>0</v>
      </c>
      <c r="BJ2154" s="13" t="s">
        <v>82</v>
      </c>
      <c r="BK2154" s="135">
        <f>ROUND(I2154*H2154,2)</f>
        <v>54000</v>
      </c>
      <c r="BL2154" s="13" t="s">
        <v>280</v>
      </c>
      <c r="BM2154" s="134" t="s">
        <v>4047</v>
      </c>
    </row>
    <row r="2155" spans="2:65" s="1" customFormat="1">
      <c r="B2155" s="25"/>
      <c r="D2155" s="136" t="s">
        <v>134</v>
      </c>
      <c r="F2155" s="137" t="s">
        <v>4046</v>
      </c>
      <c r="L2155" s="25"/>
      <c r="M2155" s="138"/>
      <c r="T2155" s="49"/>
      <c r="AT2155" s="13" t="s">
        <v>134</v>
      </c>
      <c r="AU2155" s="13" t="s">
        <v>84</v>
      </c>
    </row>
    <row r="2156" spans="2:65" s="1" customFormat="1" ht="24.15" customHeight="1">
      <c r="B2156" s="25"/>
      <c r="C2156" s="140" t="s">
        <v>4048</v>
      </c>
      <c r="D2156" s="140" t="s">
        <v>3608</v>
      </c>
      <c r="E2156" s="141" t="s">
        <v>4049</v>
      </c>
      <c r="F2156" s="142" t="s">
        <v>4050</v>
      </c>
      <c r="G2156" s="143" t="s">
        <v>146</v>
      </c>
      <c r="H2156" s="144">
        <v>2</v>
      </c>
      <c r="I2156" s="145">
        <v>57300</v>
      </c>
      <c r="J2156" s="145">
        <f>ROUND(I2156*H2156,2)</f>
        <v>114600</v>
      </c>
      <c r="K2156" s="142" t="s">
        <v>132</v>
      </c>
      <c r="L2156" s="146"/>
      <c r="M2156" s="147" t="s">
        <v>1</v>
      </c>
      <c r="N2156" s="148" t="s">
        <v>39</v>
      </c>
      <c r="O2156" s="132">
        <v>0</v>
      </c>
      <c r="P2156" s="132">
        <f>O2156*H2156</f>
        <v>0</v>
      </c>
      <c r="Q2156" s="132">
        <v>0.2</v>
      </c>
      <c r="R2156" s="132">
        <f>Q2156*H2156</f>
        <v>0.4</v>
      </c>
      <c r="S2156" s="132">
        <v>0</v>
      </c>
      <c r="T2156" s="133">
        <f>S2156*H2156</f>
        <v>0</v>
      </c>
      <c r="AR2156" s="134" t="s">
        <v>720</v>
      </c>
      <c r="AT2156" s="134" t="s">
        <v>3608</v>
      </c>
      <c r="AU2156" s="134" t="s">
        <v>84</v>
      </c>
      <c r="AY2156" s="13" t="s">
        <v>125</v>
      </c>
      <c r="BE2156" s="135">
        <f>IF(N2156="základní",J2156,0)</f>
        <v>114600</v>
      </c>
      <c r="BF2156" s="135">
        <f>IF(N2156="snížená",J2156,0)</f>
        <v>0</v>
      </c>
      <c r="BG2156" s="135">
        <f>IF(N2156="zákl. přenesená",J2156,0)</f>
        <v>0</v>
      </c>
      <c r="BH2156" s="135">
        <f>IF(N2156="sníž. přenesená",J2156,0)</f>
        <v>0</v>
      </c>
      <c r="BI2156" s="135">
        <f>IF(N2156="nulová",J2156,0)</f>
        <v>0</v>
      </c>
      <c r="BJ2156" s="13" t="s">
        <v>82</v>
      </c>
      <c r="BK2156" s="135">
        <f>ROUND(I2156*H2156,2)</f>
        <v>114600</v>
      </c>
      <c r="BL2156" s="13" t="s">
        <v>280</v>
      </c>
      <c r="BM2156" s="134" t="s">
        <v>4051</v>
      </c>
    </row>
    <row r="2157" spans="2:65" s="1" customFormat="1">
      <c r="B2157" s="25"/>
      <c r="D2157" s="136" t="s">
        <v>134</v>
      </c>
      <c r="F2157" s="137" t="s">
        <v>4050</v>
      </c>
      <c r="L2157" s="25"/>
      <c r="M2157" s="138"/>
      <c r="T2157" s="49"/>
      <c r="AT2157" s="13" t="s">
        <v>134</v>
      </c>
      <c r="AU2157" s="13" t="s">
        <v>84</v>
      </c>
    </row>
    <row r="2158" spans="2:65" s="1" customFormat="1" ht="21.75" customHeight="1">
      <c r="B2158" s="25"/>
      <c r="C2158" s="140" t="s">
        <v>2657</v>
      </c>
      <c r="D2158" s="140" t="s">
        <v>3608</v>
      </c>
      <c r="E2158" s="141" t="s">
        <v>4052</v>
      </c>
      <c r="F2158" s="142" t="s">
        <v>4053</v>
      </c>
      <c r="G2158" s="143" t="s">
        <v>146</v>
      </c>
      <c r="H2158" s="144">
        <v>10</v>
      </c>
      <c r="I2158" s="145">
        <v>4500</v>
      </c>
      <c r="J2158" s="145">
        <f>ROUND(I2158*H2158,2)</f>
        <v>45000</v>
      </c>
      <c r="K2158" s="142" t="s">
        <v>132</v>
      </c>
      <c r="L2158" s="146"/>
      <c r="M2158" s="147" t="s">
        <v>1</v>
      </c>
      <c r="N2158" s="148" t="s">
        <v>39</v>
      </c>
      <c r="O2158" s="132">
        <v>0</v>
      </c>
      <c r="P2158" s="132">
        <f>O2158*H2158</f>
        <v>0</v>
      </c>
      <c r="Q2158" s="132">
        <v>0.03</v>
      </c>
      <c r="R2158" s="132">
        <f>Q2158*H2158</f>
        <v>0.3</v>
      </c>
      <c r="S2158" s="132">
        <v>0</v>
      </c>
      <c r="T2158" s="133">
        <f>S2158*H2158</f>
        <v>0</v>
      </c>
      <c r="AR2158" s="134" t="s">
        <v>720</v>
      </c>
      <c r="AT2158" s="134" t="s">
        <v>3608</v>
      </c>
      <c r="AU2158" s="134" t="s">
        <v>84</v>
      </c>
      <c r="AY2158" s="13" t="s">
        <v>125</v>
      </c>
      <c r="BE2158" s="135">
        <f>IF(N2158="základní",J2158,0)</f>
        <v>45000</v>
      </c>
      <c r="BF2158" s="135">
        <f>IF(N2158="snížená",J2158,0)</f>
        <v>0</v>
      </c>
      <c r="BG2158" s="135">
        <f>IF(N2158="zákl. přenesená",J2158,0)</f>
        <v>0</v>
      </c>
      <c r="BH2158" s="135">
        <f>IF(N2158="sníž. přenesená",J2158,0)</f>
        <v>0</v>
      </c>
      <c r="BI2158" s="135">
        <f>IF(N2158="nulová",J2158,0)</f>
        <v>0</v>
      </c>
      <c r="BJ2158" s="13" t="s">
        <v>82</v>
      </c>
      <c r="BK2158" s="135">
        <f>ROUND(I2158*H2158,2)</f>
        <v>45000</v>
      </c>
      <c r="BL2158" s="13" t="s">
        <v>280</v>
      </c>
      <c r="BM2158" s="134" t="s">
        <v>4054</v>
      </c>
    </row>
    <row r="2159" spans="2:65" s="1" customFormat="1">
      <c r="B2159" s="25"/>
      <c r="D2159" s="136" t="s">
        <v>134</v>
      </c>
      <c r="F2159" s="137" t="s">
        <v>4053</v>
      </c>
      <c r="L2159" s="25"/>
      <c r="M2159" s="138"/>
      <c r="T2159" s="49"/>
      <c r="AT2159" s="13" t="s">
        <v>134</v>
      </c>
      <c r="AU2159" s="13" t="s">
        <v>84</v>
      </c>
    </row>
    <row r="2160" spans="2:65" s="1" customFormat="1" ht="21.75" customHeight="1">
      <c r="B2160" s="25"/>
      <c r="C2160" s="140" t="s">
        <v>4055</v>
      </c>
      <c r="D2160" s="140" t="s">
        <v>3608</v>
      </c>
      <c r="E2160" s="141" t="s">
        <v>4056</v>
      </c>
      <c r="F2160" s="142" t="s">
        <v>4057</v>
      </c>
      <c r="G2160" s="143" t="s">
        <v>146</v>
      </c>
      <c r="H2160" s="144">
        <v>5</v>
      </c>
      <c r="I2160" s="145">
        <v>8500</v>
      </c>
      <c r="J2160" s="145">
        <f>ROUND(I2160*H2160,2)</f>
        <v>42500</v>
      </c>
      <c r="K2160" s="142" t="s">
        <v>132</v>
      </c>
      <c r="L2160" s="146"/>
      <c r="M2160" s="147" t="s">
        <v>1</v>
      </c>
      <c r="N2160" s="148" t="s">
        <v>39</v>
      </c>
      <c r="O2160" s="132">
        <v>0</v>
      </c>
      <c r="P2160" s="132">
        <f>O2160*H2160</f>
        <v>0</v>
      </c>
      <c r="Q2160" s="132">
        <v>0.01</v>
      </c>
      <c r="R2160" s="132">
        <f>Q2160*H2160</f>
        <v>0.05</v>
      </c>
      <c r="S2160" s="132">
        <v>0</v>
      </c>
      <c r="T2160" s="133">
        <f>S2160*H2160</f>
        <v>0</v>
      </c>
      <c r="AR2160" s="134" t="s">
        <v>720</v>
      </c>
      <c r="AT2160" s="134" t="s">
        <v>3608</v>
      </c>
      <c r="AU2160" s="134" t="s">
        <v>84</v>
      </c>
      <c r="AY2160" s="13" t="s">
        <v>125</v>
      </c>
      <c r="BE2160" s="135">
        <f>IF(N2160="základní",J2160,0)</f>
        <v>42500</v>
      </c>
      <c r="BF2160" s="135">
        <f>IF(N2160="snížená",J2160,0)</f>
        <v>0</v>
      </c>
      <c r="BG2160" s="135">
        <f>IF(N2160="zákl. přenesená",J2160,0)</f>
        <v>0</v>
      </c>
      <c r="BH2160" s="135">
        <f>IF(N2160="sníž. přenesená",J2160,0)</f>
        <v>0</v>
      </c>
      <c r="BI2160" s="135">
        <f>IF(N2160="nulová",J2160,0)</f>
        <v>0</v>
      </c>
      <c r="BJ2160" s="13" t="s">
        <v>82</v>
      </c>
      <c r="BK2160" s="135">
        <f>ROUND(I2160*H2160,2)</f>
        <v>42500</v>
      </c>
      <c r="BL2160" s="13" t="s">
        <v>280</v>
      </c>
      <c r="BM2160" s="134" t="s">
        <v>4058</v>
      </c>
    </row>
    <row r="2161" spans="2:65" s="1" customFormat="1">
      <c r="B2161" s="25"/>
      <c r="D2161" s="136" t="s">
        <v>134</v>
      </c>
      <c r="F2161" s="137" t="s">
        <v>4057</v>
      </c>
      <c r="L2161" s="25"/>
      <c r="M2161" s="138"/>
      <c r="T2161" s="49"/>
      <c r="AT2161" s="13" t="s">
        <v>134</v>
      </c>
      <c r="AU2161" s="13" t="s">
        <v>84</v>
      </c>
    </row>
    <row r="2162" spans="2:65" s="1" customFormat="1" ht="16.5" customHeight="1">
      <c r="B2162" s="25"/>
      <c r="C2162" s="140" t="s">
        <v>2661</v>
      </c>
      <c r="D2162" s="140" t="s">
        <v>3608</v>
      </c>
      <c r="E2162" s="141" t="s">
        <v>4059</v>
      </c>
      <c r="F2162" s="142" t="s">
        <v>4060</v>
      </c>
      <c r="G2162" s="143" t="s">
        <v>146</v>
      </c>
      <c r="H2162" s="144">
        <v>20</v>
      </c>
      <c r="I2162" s="145">
        <v>750</v>
      </c>
      <c r="J2162" s="145">
        <f>ROUND(I2162*H2162,2)</f>
        <v>15000</v>
      </c>
      <c r="K2162" s="142" t="s">
        <v>132</v>
      </c>
      <c r="L2162" s="146"/>
      <c r="M2162" s="147" t="s">
        <v>1</v>
      </c>
      <c r="N2162" s="148" t="s">
        <v>39</v>
      </c>
      <c r="O2162" s="132">
        <v>0</v>
      </c>
      <c r="P2162" s="132">
        <f>O2162*H2162</f>
        <v>0</v>
      </c>
      <c r="Q2162" s="132">
        <v>2.0000000000000001E-4</v>
      </c>
      <c r="R2162" s="132">
        <f>Q2162*H2162</f>
        <v>4.0000000000000001E-3</v>
      </c>
      <c r="S2162" s="132">
        <v>0</v>
      </c>
      <c r="T2162" s="133">
        <f>S2162*H2162</f>
        <v>0</v>
      </c>
      <c r="AR2162" s="134" t="s">
        <v>720</v>
      </c>
      <c r="AT2162" s="134" t="s">
        <v>3608</v>
      </c>
      <c r="AU2162" s="134" t="s">
        <v>84</v>
      </c>
      <c r="AY2162" s="13" t="s">
        <v>125</v>
      </c>
      <c r="BE2162" s="135">
        <f>IF(N2162="základní",J2162,0)</f>
        <v>15000</v>
      </c>
      <c r="BF2162" s="135">
        <f>IF(N2162="snížená",J2162,0)</f>
        <v>0</v>
      </c>
      <c r="BG2162" s="135">
        <f>IF(N2162="zákl. přenesená",J2162,0)</f>
        <v>0</v>
      </c>
      <c r="BH2162" s="135">
        <f>IF(N2162="sníž. přenesená",J2162,0)</f>
        <v>0</v>
      </c>
      <c r="BI2162" s="135">
        <f>IF(N2162="nulová",J2162,0)</f>
        <v>0</v>
      </c>
      <c r="BJ2162" s="13" t="s">
        <v>82</v>
      </c>
      <c r="BK2162" s="135">
        <f>ROUND(I2162*H2162,2)</f>
        <v>15000</v>
      </c>
      <c r="BL2162" s="13" t="s">
        <v>280</v>
      </c>
      <c r="BM2162" s="134" t="s">
        <v>4061</v>
      </c>
    </row>
    <row r="2163" spans="2:65" s="1" customFormat="1">
      <c r="B2163" s="25"/>
      <c r="D2163" s="136" t="s">
        <v>134</v>
      </c>
      <c r="F2163" s="137" t="s">
        <v>4060</v>
      </c>
      <c r="L2163" s="25"/>
      <c r="M2163" s="138"/>
      <c r="T2163" s="49"/>
      <c r="AT2163" s="13" t="s">
        <v>134</v>
      </c>
      <c r="AU2163" s="13" t="s">
        <v>84</v>
      </c>
    </row>
    <row r="2164" spans="2:65" s="1" customFormat="1" ht="16.5" customHeight="1">
      <c r="B2164" s="25"/>
      <c r="C2164" s="140" t="s">
        <v>4062</v>
      </c>
      <c r="D2164" s="140" t="s">
        <v>3608</v>
      </c>
      <c r="E2164" s="141" t="s">
        <v>4063</v>
      </c>
      <c r="F2164" s="142" t="s">
        <v>4064</v>
      </c>
      <c r="G2164" s="143" t="s">
        <v>146</v>
      </c>
      <c r="H2164" s="144">
        <v>20</v>
      </c>
      <c r="I2164" s="145">
        <v>1980</v>
      </c>
      <c r="J2164" s="145">
        <f>ROUND(I2164*H2164,2)</f>
        <v>39600</v>
      </c>
      <c r="K2164" s="142" t="s">
        <v>132</v>
      </c>
      <c r="L2164" s="146"/>
      <c r="M2164" s="147" t="s">
        <v>1</v>
      </c>
      <c r="N2164" s="148" t="s">
        <v>39</v>
      </c>
      <c r="O2164" s="132">
        <v>0</v>
      </c>
      <c r="P2164" s="132">
        <f>O2164*H2164</f>
        <v>0</v>
      </c>
      <c r="Q2164" s="132">
        <v>5.0000000000000001E-3</v>
      </c>
      <c r="R2164" s="132">
        <f>Q2164*H2164</f>
        <v>0.1</v>
      </c>
      <c r="S2164" s="132">
        <v>0</v>
      </c>
      <c r="T2164" s="133">
        <f>S2164*H2164</f>
        <v>0</v>
      </c>
      <c r="AR2164" s="134" t="s">
        <v>720</v>
      </c>
      <c r="AT2164" s="134" t="s">
        <v>3608</v>
      </c>
      <c r="AU2164" s="134" t="s">
        <v>84</v>
      </c>
      <c r="AY2164" s="13" t="s">
        <v>125</v>
      </c>
      <c r="BE2164" s="135">
        <f>IF(N2164="základní",J2164,0)</f>
        <v>39600</v>
      </c>
      <c r="BF2164" s="135">
        <f>IF(N2164="snížená",J2164,0)</f>
        <v>0</v>
      </c>
      <c r="BG2164" s="135">
        <f>IF(N2164="zákl. přenesená",J2164,0)</f>
        <v>0</v>
      </c>
      <c r="BH2164" s="135">
        <f>IF(N2164="sníž. přenesená",J2164,0)</f>
        <v>0</v>
      </c>
      <c r="BI2164" s="135">
        <f>IF(N2164="nulová",J2164,0)</f>
        <v>0</v>
      </c>
      <c r="BJ2164" s="13" t="s">
        <v>82</v>
      </c>
      <c r="BK2164" s="135">
        <f>ROUND(I2164*H2164,2)</f>
        <v>39600</v>
      </c>
      <c r="BL2164" s="13" t="s">
        <v>280</v>
      </c>
      <c r="BM2164" s="134" t="s">
        <v>4065</v>
      </c>
    </row>
    <row r="2165" spans="2:65" s="1" customFormat="1">
      <c r="B2165" s="25"/>
      <c r="D2165" s="136" t="s">
        <v>134</v>
      </c>
      <c r="F2165" s="137" t="s">
        <v>4064</v>
      </c>
      <c r="L2165" s="25"/>
      <c r="M2165" s="138"/>
      <c r="T2165" s="49"/>
      <c r="AT2165" s="13" t="s">
        <v>134</v>
      </c>
      <c r="AU2165" s="13" t="s">
        <v>84</v>
      </c>
    </row>
    <row r="2166" spans="2:65" s="1" customFormat="1" ht="16.5" customHeight="1">
      <c r="B2166" s="25"/>
      <c r="C2166" s="140" t="s">
        <v>4066</v>
      </c>
      <c r="D2166" s="140" t="s">
        <v>3608</v>
      </c>
      <c r="E2166" s="141" t="s">
        <v>4067</v>
      </c>
      <c r="F2166" s="142" t="s">
        <v>4068</v>
      </c>
      <c r="G2166" s="143" t="s">
        <v>146</v>
      </c>
      <c r="H2166" s="144">
        <v>20</v>
      </c>
      <c r="I2166" s="145">
        <v>2100</v>
      </c>
      <c r="J2166" s="145">
        <f>ROUND(I2166*H2166,2)</f>
        <v>42000</v>
      </c>
      <c r="K2166" s="142" t="s">
        <v>132</v>
      </c>
      <c r="L2166" s="146"/>
      <c r="M2166" s="147" t="s">
        <v>1</v>
      </c>
      <c r="N2166" s="148" t="s">
        <v>39</v>
      </c>
      <c r="O2166" s="132">
        <v>0</v>
      </c>
      <c r="P2166" s="132">
        <f>O2166*H2166</f>
        <v>0</v>
      </c>
      <c r="Q2166" s="132">
        <v>6.0000000000000001E-3</v>
      </c>
      <c r="R2166" s="132">
        <f>Q2166*H2166</f>
        <v>0.12</v>
      </c>
      <c r="S2166" s="132">
        <v>0</v>
      </c>
      <c r="T2166" s="133">
        <f>S2166*H2166</f>
        <v>0</v>
      </c>
      <c r="AR2166" s="134" t="s">
        <v>720</v>
      </c>
      <c r="AT2166" s="134" t="s">
        <v>3608</v>
      </c>
      <c r="AU2166" s="134" t="s">
        <v>84</v>
      </c>
      <c r="AY2166" s="13" t="s">
        <v>125</v>
      </c>
      <c r="BE2166" s="135">
        <f>IF(N2166="základní",J2166,0)</f>
        <v>42000</v>
      </c>
      <c r="BF2166" s="135">
        <f>IF(N2166="snížená",J2166,0)</f>
        <v>0</v>
      </c>
      <c r="BG2166" s="135">
        <f>IF(N2166="zákl. přenesená",J2166,0)</f>
        <v>0</v>
      </c>
      <c r="BH2166" s="135">
        <f>IF(N2166="sníž. přenesená",J2166,0)</f>
        <v>0</v>
      </c>
      <c r="BI2166" s="135">
        <f>IF(N2166="nulová",J2166,0)</f>
        <v>0</v>
      </c>
      <c r="BJ2166" s="13" t="s">
        <v>82</v>
      </c>
      <c r="BK2166" s="135">
        <f>ROUND(I2166*H2166,2)</f>
        <v>42000</v>
      </c>
      <c r="BL2166" s="13" t="s">
        <v>280</v>
      </c>
      <c r="BM2166" s="134" t="s">
        <v>4069</v>
      </c>
    </row>
    <row r="2167" spans="2:65" s="1" customFormat="1">
      <c r="B2167" s="25"/>
      <c r="D2167" s="136" t="s">
        <v>134</v>
      </c>
      <c r="F2167" s="137" t="s">
        <v>4068</v>
      </c>
      <c r="L2167" s="25"/>
      <c r="M2167" s="138"/>
      <c r="T2167" s="49"/>
      <c r="AT2167" s="13" t="s">
        <v>134</v>
      </c>
      <c r="AU2167" s="13" t="s">
        <v>84</v>
      </c>
    </row>
    <row r="2168" spans="2:65" s="1" customFormat="1" ht="16.5" customHeight="1">
      <c r="B2168" s="25"/>
      <c r="C2168" s="140" t="s">
        <v>4070</v>
      </c>
      <c r="D2168" s="140" t="s">
        <v>3608</v>
      </c>
      <c r="E2168" s="141" t="s">
        <v>4071</v>
      </c>
      <c r="F2168" s="142" t="s">
        <v>4072</v>
      </c>
      <c r="G2168" s="143" t="s">
        <v>146</v>
      </c>
      <c r="H2168" s="144">
        <v>20</v>
      </c>
      <c r="I2168" s="145">
        <v>5000</v>
      </c>
      <c r="J2168" s="145">
        <f>ROUND(I2168*H2168,2)</f>
        <v>100000</v>
      </c>
      <c r="K2168" s="142" t="s">
        <v>132</v>
      </c>
      <c r="L2168" s="146"/>
      <c r="M2168" s="147" t="s">
        <v>1</v>
      </c>
      <c r="N2168" s="148" t="s">
        <v>39</v>
      </c>
      <c r="O2168" s="132">
        <v>0</v>
      </c>
      <c r="P2168" s="132">
        <f>O2168*H2168</f>
        <v>0</v>
      </c>
      <c r="Q2168" s="132">
        <v>0.19400000000000001</v>
      </c>
      <c r="R2168" s="132">
        <f>Q2168*H2168</f>
        <v>3.88</v>
      </c>
      <c r="S2168" s="132">
        <v>0</v>
      </c>
      <c r="T2168" s="133">
        <f>S2168*H2168</f>
        <v>0</v>
      </c>
      <c r="AR2168" s="134" t="s">
        <v>720</v>
      </c>
      <c r="AT2168" s="134" t="s">
        <v>3608</v>
      </c>
      <c r="AU2168" s="134" t="s">
        <v>84</v>
      </c>
      <c r="AY2168" s="13" t="s">
        <v>125</v>
      </c>
      <c r="BE2168" s="135">
        <f>IF(N2168="základní",J2168,0)</f>
        <v>100000</v>
      </c>
      <c r="BF2168" s="135">
        <f>IF(N2168="snížená",J2168,0)</f>
        <v>0</v>
      </c>
      <c r="BG2168" s="135">
        <f>IF(N2168="zákl. přenesená",J2168,0)</f>
        <v>0</v>
      </c>
      <c r="BH2168" s="135">
        <f>IF(N2168="sníž. přenesená",J2168,0)</f>
        <v>0</v>
      </c>
      <c r="BI2168" s="135">
        <f>IF(N2168="nulová",J2168,0)</f>
        <v>0</v>
      </c>
      <c r="BJ2168" s="13" t="s">
        <v>82</v>
      </c>
      <c r="BK2168" s="135">
        <f>ROUND(I2168*H2168,2)</f>
        <v>100000</v>
      </c>
      <c r="BL2168" s="13" t="s">
        <v>280</v>
      </c>
      <c r="BM2168" s="134" t="s">
        <v>4073</v>
      </c>
    </row>
    <row r="2169" spans="2:65" s="1" customFormat="1">
      <c r="B2169" s="25"/>
      <c r="D2169" s="136" t="s">
        <v>134</v>
      </c>
      <c r="F2169" s="137" t="s">
        <v>4072</v>
      </c>
      <c r="L2169" s="25"/>
      <c r="M2169" s="138"/>
      <c r="T2169" s="49"/>
      <c r="AT2169" s="13" t="s">
        <v>134</v>
      </c>
      <c r="AU2169" s="13" t="s">
        <v>84</v>
      </c>
    </row>
    <row r="2170" spans="2:65" s="1" customFormat="1" ht="16.5" customHeight="1">
      <c r="B2170" s="25"/>
      <c r="C2170" s="140" t="s">
        <v>4074</v>
      </c>
      <c r="D2170" s="140" t="s">
        <v>3608</v>
      </c>
      <c r="E2170" s="141" t="s">
        <v>4075</v>
      </c>
      <c r="F2170" s="142" t="s">
        <v>4076</v>
      </c>
      <c r="G2170" s="143" t="s">
        <v>146</v>
      </c>
      <c r="H2170" s="144">
        <v>10</v>
      </c>
      <c r="I2170" s="145">
        <v>15000</v>
      </c>
      <c r="J2170" s="145">
        <f>ROUND(I2170*H2170,2)</f>
        <v>150000</v>
      </c>
      <c r="K2170" s="142" t="s">
        <v>132</v>
      </c>
      <c r="L2170" s="146"/>
      <c r="M2170" s="147" t="s">
        <v>1</v>
      </c>
      <c r="N2170" s="148" t="s">
        <v>39</v>
      </c>
      <c r="O2170" s="132">
        <v>0</v>
      </c>
      <c r="P2170" s="132">
        <f>O2170*H2170</f>
        <v>0</v>
      </c>
      <c r="Q2170" s="132">
        <v>3.2000000000000001E-2</v>
      </c>
      <c r="R2170" s="132">
        <f>Q2170*H2170</f>
        <v>0.32</v>
      </c>
      <c r="S2170" s="132">
        <v>0</v>
      </c>
      <c r="T2170" s="133">
        <f>S2170*H2170</f>
        <v>0</v>
      </c>
      <c r="AR2170" s="134" t="s">
        <v>720</v>
      </c>
      <c r="AT2170" s="134" t="s">
        <v>3608</v>
      </c>
      <c r="AU2170" s="134" t="s">
        <v>84</v>
      </c>
      <c r="AY2170" s="13" t="s">
        <v>125</v>
      </c>
      <c r="BE2170" s="135">
        <f>IF(N2170="základní",J2170,0)</f>
        <v>150000</v>
      </c>
      <c r="BF2170" s="135">
        <f>IF(N2170="snížená",J2170,0)</f>
        <v>0</v>
      </c>
      <c r="BG2170" s="135">
        <f>IF(N2170="zákl. přenesená",J2170,0)</f>
        <v>0</v>
      </c>
      <c r="BH2170" s="135">
        <f>IF(N2170="sníž. přenesená",J2170,0)</f>
        <v>0</v>
      </c>
      <c r="BI2170" s="135">
        <f>IF(N2170="nulová",J2170,0)</f>
        <v>0</v>
      </c>
      <c r="BJ2170" s="13" t="s">
        <v>82</v>
      </c>
      <c r="BK2170" s="135">
        <f>ROUND(I2170*H2170,2)</f>
        <v>150000</v>
      </c>
      <c r="BL2170" s="13" t="s">
        <v>280</v>
      </c>
      <c r="BM2170" s="134" t="s">
        <v>4077</v>
      </c>
    </row>
    <row r="2171" spans="2:65" s="1" customFormat="1">
      <c r="B2171" s="25"/>
      <c r="D2171" s="136" t="s">
        <v>134</v>
      </c>
      <c r="F2171" s="137" t="s">
        <v>4076</v>
      </c>
      <c r="L2171" s="25"/>
      <c r="M2171" s="138"/>
      <c r="T2171" s="49"/>
      <c r="AT2171" s="13" t="s">
        <v>134</v>
      </c>
      <c r="AU2171" s="13" t="s">
        <v>84</v>
      </c>
    </row>
    <row r="2172" spans="2:65" s="1" customFormat="1" ht="16.5" customHeight="1">
      <c r="B2172" s="25"/>
      <c r="C2172" s="140" t="s">
        <v>4078</v>
      </c>
      <c r="D2172" s="140" t="s">
        <v>3608</v>
      </c>
      <c r="E2172" s="141" t="s">
        <v>4079</v>
      </c>
      <c r="F2172" s="142" t="s">
        <v>4080</v>
      </c>
      <c r="G2172" s="143" t="s">
        <v>146</v>
      </c>
      <c r="H2172" s="144">
        <v>5</v>
      </c>
      <c r="I2172" s="145">
        <v>8700</v>
      </c>
      <c r="J2172" s="145">
        <f>ROUND(I2172*H2172,2)</f>
        <v>43500</v>
      </c>
      <c r="K2172" s="142" t="s">
        <v>132</v>
      </c>
      <c r="L2172" s="146"/>
      <c r="M2172" s="147" t="s">
        <v>1</v>
      </c>
      <c r="N2172" s="148" t="s">
        <v>39</v>
      </c>
      <c r="O2172" s="132">
        <v>0</v>
      </c>
      <c r="P2172" s="132">
        <f>O2172*H2172</f>
        <v>0</v>
      </c>
      <c r="Q2172" s="132">
        <v>1.5720000000000001</v>
      </c>
      <c r="R2172" s="132">
        <f>Q2172*H2172</f>
        <v>7.86</v>
      </c>
      <c r="S2172" s="132">
        <v>0</v>
      </c>
      <c r="T2172" s="133">
        <f>S2172*H2172</f>
        <v>0</v>
      </c>
      <c r="AR2172" s="134" t="s">
        <v>720</v>
      </c>
      <c r="AT2172" s="134" t="s">
        <v>3608</v>
      </c>
      <c r="AU2172" s="134" t="s">
        <v>84</v>
      </c>
      <c r="AY2172" s="13" t="s">
        <v>125</v>
      </c>
      <c r="BE2172" s="135">
        <f>IF(N2172="základní",J2172,0)</f>
        <v>43500</v>
      </c>
      <c r="BF2172" s="135">
        <f>IF(N2172="snížená",J2172,0)</f>
        <v>0</v>
      </c>
      <c r="BG2172" s="135">
        <f>IF(N2172="zákl. přenesená",J2172,0)</f>
        <v>0</v>
      </c>
      <c r="BH2172" s="135">
        <f>IF(N2172="sníž. přenesená",J2172,0)</f>
        <v>0</v>
      </c>
      <c r="BI2172" s="135">
        <f>IF(N2172="nulová",J2172,0)</f>
        <v>0</v>
      </c>
      <c r="BJ2172" s="13" t="s">
        <v>82</v>
      </c>
      <c r="BK2172" s="135">
        <f>ROUND(I2172*H2172,2)</f>
        <v>43500</v>
      </c>
      <c r="BL2172" s="13" t="s">
        <v>280</v>
      </c>
      <c r="BM2172" s="134" t="s">
        <v>4081</v>
      </c>
    </row>
    <row r="2173" spans="2:65" s="1" customFormat="1">
      <c r="B2173" s="25"/>
      <c r="D2173" s="136" t="s">
        <v>134</v>
      </c>
      <c r="F2173" s="137" t="s">
        <v>4080</v>
      </c>
      <c r="L2173" s="25"/>
      <c r="M2173" s="138"/>
      <c r="T2173" s="49"/>
      <c r="AT2173" s="13" t="s">
        <v>134</v>
      </c>
      <c r="AU2173" s="13" t="s">
        <v>84</v>
      </c>
    </row>
    <row r="2174" spans="2:65" s="1" customFormat="1" ht="16.5" customHeight="1">
      <c r="B2174" s="25"/>
      <c r="C2174" s="140" t="s">
        <v>2696</v>
      </c>
      <c r="D2174" s="140" t="s">
        <v>3608</v>
      </c>
      <c r="E2174" s="141" t="s">
        <v>4082</v>
      </c>
      <c r="F2174" s="142" t="s">
        <v>4083</v>
      </c>
      <c r="G2174" s="143" t="s">
        <v>146</v>
      </c>
      <c r="H2174" s="144">
        <v>10</v>
      </c>
      <c r="I2174" s="145">
        <v>8160</v>
      </c>
      <c r="J2174" s="145">
        <f>ROUND(I2174*H2174,2)</f>
        <v>81600</v>
      </c>
      <c r="K2174" s="142" t="s">
        <v>132</v>
      </c>
      <c r="L2174" s="146"/>
      <c r="M2174" s="147" t="s">
        <v>1</v>
      </c>
      <c r="N2174" s="148" t="s">
        <v>39</v>
      </c>
      <c r="O2174" s="132">
        <v>0</v>
      </c>
      <c r="P2174" s="132">
        <f>O2174*H2174</f>
        <v>0</v>
      </c>
      <c r="Q2174" s="132">
        <v>1.62</v>
      </c>
      <c r="R2174" s="132">
        <f>Q2174*H2174</f>
        <v>16.200000000000003</v>
      </c>
      <c r="S2174" s="132">
        <v>0</v>
      </c>
      <c r="T2174" s="133">
        <f>S2174*H2174</f>
        <v>0</v>
      </c>
      <c r="AR2174" s="134" t="s">
        <v>720</v>
      </c>
      <c r="AT2174" s="134" t="s">
        <v>3608</v>
      </c>
      <c r="AU2174" s="134" t="s">
        <v>84</v>
      </c>
      <c r="AY2174" s="13" t="s">
        <v>125</v>
      </c>
      <c r="BE2174" s="135">
        <f>IF(N2174="základní",J2174,0)</f>
        <v>81600</v>
      </c>
      <c r="BF2174" s="135">
        <f>IF(N2174="snížená",J2174,0)</f>
        <v>0</v>
      </c>
      <c r="BG2174" s="135">
        <f>IF(N2174="zákl. přenesená",J2174,0)</f>
        <v>0</v>
      </c>
      <c r="BH2174" s="135">
        <f>IF(N2174="sníž. přenesená",J2174,0)</f>
        <v>0</v>
      </c>
      <c r="BI2174" s="135">
        <f>IF(N2174="nulová",J2174,0)</f>
        <v>0</v>
      </c>
      <c r="BJ2174" s="13" t="s">
        <v>82</v>
      </c>
      <c r="BK2174" s="135">
        <f>ROUND(I2174*H2174,2)</f>
        <v>81600</v>
      </c>
      <c r="BL2174" s="13" t="s">
        <v>280</v>
      </c>
      <c r="BM2174" s="134" t="s">
        <v>4084</v>
      </c>
    </row>
    <row r="2175" spans="2:65" s="1" customFormat="1">
      <c r="B2175" s="25"/>
      <c r="D2175" s="136" t="s">
        <v>134</v>
      </c>
      <c r="F2175" s="137" t="s">
        <v>4083</v>
      </c>
      <c r="L2175" s="25"/>
      <c r="M2175" s="138"/>
      <c r="T2175" s="49"/>
      <c r="AT2175" s="13" t="s">
        <v>134</v>
      </c>
      <c r="AU2175" s="13" t="s">
        <v>84</v>
      </c>
    </row>
    <row r="2176" spans="2:65" s="1" customFormat="1" ht="16.5" customHeight="1">
      <c r="B2176" s="25"/>
      <c r="C2176" s="140" t="s">
        <v>4085</v>
      </c>
      <c r="D2176" s="140" t="s">
        <v>3608</v>
      </c>
      <c r="E2176" s="141" t="s">
        <v>4086</v>
      </c>
      <c r="F2176" s="142" t="s">
        <v>4087</v>
      </c>
      <c r="G2176" s="143" t="s">
        <v>431</v>
      </c>
      <c r="H2176" s="144">
        <v>20</v>
      </c>
      <c r="I2176" s="145">
        <v>2190</v>
      </c>
      <c r="J2176" s="145">
        <f>ROUND(I2176*H2176,2)</f>
        <v>43800</v>
      </c>
      <c r="K2176" s="142" t="s">
        <v>132</v>
      </c>
      <c r="L2176" s="146"/>
      <c r="M2176" s="147" t="s">
        <v>1</v>
      </c>
      <c r="N2176" s="148" t="s">
        <v>39</v>
      </c>
      <c r="O2176" s="132">
        <v>0</v>
      </c>
      <c r="P2176" s="132">
        <f>O2176*H2176</f>
        <v>0</v>
      </c>
      <c r="Q2176" s="132">
        <v>0.04</v>
      </c>
      <c r="R2176" s="132">
        <f>Q2176*H2176</f>
        <v>0.8</v>
      </c>
      <c r="S2176" s="132">
        <v>0</v>
      </c>
      <c r="T2176" s="133">
        <f>S2176*H2176</f>
        <v>0</v>
      </c>
      <c r="AR2176" s="134" t="s">
        <v>720</v>
      </c>
      <c r="AT2176" s="134" t="s">
        <v>3608</v>
      </c>
      <c r="AU2176" s="134" t="s">
        <v>84</v>
      </c>
      <c r="AY2176" s="13" t="s">
        <v>125</v>
      </c>
      <c r="BE2176" s="135">
        <f>IF(N2176="základní",J2176,0)</f>
        <v>43800</v>
      </c>
      <c r="BF2176" s="135">
        <f>IF(N2176="snížená",J2176,0)</f>
        <v>0</v>
      </c>
      <c r="BG2176" s="135">
        <f>IF(N2176="zákl. přenesená",J2176,0)</f>
        <v>0</v>
      </c>
      <c r="BH2176" s="135">
        <f>IF(N2176="sníž. přenesená",J2176,0)</f>
        <v>0</v>
      </c>
      <c r="BI2176" s="135">
        <f>IF(N2176="nulová",J2176,0)</f>
        <v>0</v>
      </c>
      <c r="BJ2176" s="13" t="s">
        <v>82</v>
      </c>
      <c r="BK2176" s="135">
        <f>ROUND(I2176*H2176,2)</f>
        <v>43800</v>
      </c>
      <c r="BL2176" s="13" t="s">
        <v>280</v>
      </c>
      <c r="BM2176" s="134" t="s">
        <v>4088</v>
      </c>
    </row>
    <row r="2177" spans="2:65" s="1" customFormat="1">
      <c r="B2177" s="25"/>
      <c r="D2177" s="136" t="s">
        <v>134</v>
      </c>
      <c r="F2177" s="137" t="s">
        <v>4087</v>
      </c>
      <c r="L2177" s="25"/>
      <c r="M2177" s="138"/>
      <c r="T2177" s="49"/>
      <c r="AT2177" s="13" t="s">
        <v>134</v>
      </c>
      <c r="AU2177" s="13" t="s">
        <v>84</v>
      </c>
    </row>
    <row r="2178" spans="2:65" s="1" customFormat="1" ht="16.5" customHeight="1">
      <c r="B2178" s="25"/>
      <c r="C2178" s="140" t="s">
        <v>2700</v>
      </c>
      <c r="D2178" s="140" t="s">
        <v>3608</v>
      </c>
      <c r="E2178" s="141" t="s">
        <v>4089</v>
      </c>
      <c r="F2178" s="142" t="s">
        <v>4090</v>
      </c>
      <c r="G2178" s="143" t="s">
        <v>146</v>
      </c>
      <c r="H2178" s="144">
        <v>10</v>
      </c>
      <c r="I2178" s="145">
        <v>673</v>
      </c>
      <c r="J2178" s="145">
        <f>ROUND(I2178*H2178,2)</f>
        <v>6730</v>
      </c>
      <c r="K2178" s="142" t="s">
        <v>132</v>
      </c>
      <c r="L2178" s="146"/>
      <c r="M2178" s="147" t="s">
        <v>1</v>
      </c>
      <c r="N2178" s="148" t="s">
        <v>39</v>
      </c>
      <c r="O2178" s="132">
        <v>0</v>
      </c>
      <c r="P2178" s="132">
        <f>O2178*H2178</f>
        <v>0</v>
      </c>
      <c r="Q2178" s="132">
        <v>2.5000000000000001E-2</v>
      </c>
      <c r="R2178" s="132">
        <f>Q2178*H2178</f>
        <v>0.25</v>
      </c>
      <c r="S2178" s="132">
        <v>0</v>
      </c>
      <c r="T2178" s="133">
        <f>S2178*H2178</f>
        <v>0</v>
      </c>
      <c r="AR2178" s="134" t="s">
        <v>720</v>
      </c>
      <c r="AT2178" s="134" t="s">
        <v>3608</v>
      </c>
      <c r="AU2178" s="134" t="s">
        <v>84</v>
      </c>
      <c r="AY2178" s="13" t="s">
        <v>125</v>
      </c>
      <c r="BE2178" s="135">
        <f>IF(N2178="základní",J2178,0)</f>
        <v>6730</v>
      </c>
      <c r="BF2178" s="135">
        <f>IF(N2178="snížená",J2178,0)</f>
        <v>0</v>
      </c>
      <c r="BG2178" s="135">
        <f>IF(N2178="zákl. přenesená",J2178,0)</f>
        <v>0</v>
      </c>
      <c r="BH2178" s="135">
        <f>IF(N2178="sníž. přenesená",J2178,0)</f>
        <v>0</v>
      </c>
      <c r="BI2178" s="135">
        <f>IF(N2178="nulová",J2178,0)</f>
        <v>0</v>
      </c>
      <c r="BJ2178" s="13" t="s">
        <v>82</v>
      </c>
      <c r="BK2178" s="135">
        <f>ROUND(I2178*H2178,2)</f>
        <v>6730</v>
      </c>
      <c r="BL2178" s="13" t="s">
        <v>280</v>
      </c>
      <c r="BM2178" s="134" t="s">
        <v>4091</v>
      </c>
    </row>
    <row r="2179" spans="2:65" s="1" customFormat="1">
      <c r="B2179" s="25"/>
      <c r="D2179" s="136" t="s">
        <v>134</v>
      </c>
      <c r="F2179" s="137" t="s">
        <v>4090</v>
      </c>
      <c r="L2179" s="25"/>
      <c r="M2179" s="138"/>
      <c r="T2179" s="49"/>
      <c r="AT2179" s="13" t="s">
        <v>134</v>
      </c>
      <c r="AU2179" s="13" t="s">
        <v>84</v>
      </c>
    </row>
    <row r="2180" spans="2:65" s="1" customFormat="1" ht="16.5" customHeight="1">
      <c r="B2180" s="25"/>
      <c r="C2180" s="140" t="s">
        <v>4092</v>
      </c>
      <c r="D2180" s="140" t="s">
        <v>3608</v>
      </c>
      <c r="E2180" s="141" t="s">
        <v>4093</v>
      </c>
      <c r="F2180" s="142" t="s">
        <v>4094</v>
      </c>
      <c r="G2180" s="143" t="s">
        <v>431</v>
      </c>
      <c r="H2180" s="144">
        <v>20</v>
      </c>
      <c r="I2180" s="145">
        <v>316</v>
      </c>
      <c r="J2180" s="145">
        <f>ROUND(I2180*H2180,2)</f>
        <v>6320</v>
      </c>
      <c r="K2180" s="142" t="s">
        <v>132</v>
      </c>
      <c r="L2180" s="146"/>
      <c r="M2180" s="147" t="s">
        <v>1</v>
      </c>
      <c r="N2180" s="148" t="s">
        <v>39</v>
      </c>
      <c r="O2180" s="132">
        <v>0</v>
      </c>
      <c r="P2180" s="132">
        <f>O2180*H2180</f>
        <v>0</v>
      </c>
      <c r="Q2180" s="132">
        <v>1.5E-3</v>
      </c>
      <c r="R2180" s="132">
        <f>Q2180*H2180</f>
        <v>0.03</v>
      </c>
      <c r="S2180" s="132">
        <v>0</v>
      </c>
      <c r="T2180" s="133">
        <f>S2180*H2180</f>
        <v>0</v>
      </c>
      <c r="AR2180" s="134" t="s">
        <v>720</v>
      </c>
      <c r="AT2180" s="134" t="s">
        <v>3608</v>
      </c>
      <c r="AU2180" s="134" t="s">
        <v>84</v>
      </c>
      <c r="AY2180" s="13" t="s">
        <v>125</v>
      </c>
      <c r="BE2180" s="135">
        <f>IF(N2180="základní",J2180,0)</f>
        <v>6320</v>
      </c>
      <c r="BF2180" s="135">
        <f>IF(N2180="snížená",J2180,0)</f>
        <v>0</v>
      </c>
      <c r="BG2180" s="135">
        <f>IF(N2180="zákl. přenesená",J2180,0)</f>
        <v>0</v>
      </c>
      <c r="BH2180" s="135">
        <f>IF(N2180="sníž. přenesená",J2180,0)</f>
        <v>0</v>
      </c>
      <c r="BI2180" s="135">
        <f>IF(N2180="nulová",J2180,0)</f>
        <v>0</v>
      </c>
      <c r="BJ2180" s="13" t="s">
        <v>82</v>
      </c>
      <c r="BK2180" s="135">
        <f>ROUND(I2180*H2180,2)</f>
        <v>6320</v>
      </c>
      <c r="BL2180" s="13" t="s">
        <v>280</v>
      </c>
      <c r="BM2180" s="134" t="s">
        <v>4095</v>
      </c>
    </row>
    <row r="2181" spans="2:65" s="1" customFormat="1">
      <c r="B2181" s="25"/>
      <c r="D2181" s="136" t="s">
        <v>134</v>
      </c>
      <c r="F2181" s="137" t="s">
        <v>4094</v>
      </c>
      <c r="L2181" s="25"/>
      <c r="M2181" s="138"/>
      <c r="T2181" s="49"/>
      <c r="AT2181" s="13" t="s">
        <v>134</v>
      </c>
      <c r="AU2181" s="13" t="s">
        <v>84</v>
      </c>
    </row>
    <row r="2182" spans="2:65" s="1" customFormat="1" ht="16.5" customHeight="1">
      <c r="B2182" s="25"/>
      <c r="C2182" s="140" t="s">
        <v>4096</v>
      </c>
      <c r="D2182" s="140" t="s">
        <v>3608</v>
      </c>
      <c r="E2182" s="141" t="s">
        <v>4097</v>
      </c>
      <c r="F2182" s="142" t="s">
        <v>4098</v>
      </c>
      <c r="G2182" s="143" t="s">
        <v>2410</v>
      </c>
      <c r="H2182" s="144">
        <v>100</v>
      </c>
      <c r="I2182" s="145">
        <v>2180</v>
      </c>
      <c r="J2182" s="145">
        <f>ROUND(I2182*H2182,2)</f>
        <v>218000</v>
      </c>
      <c r="K2182" s="142" t="s">
        <v>132</v>
      </c>
      <c r="L2182" s="146"/>
      <c r="M2182" s="147" t="s">
        <v>1</v>
      </c>
      <c r="N2182" s="148" t="s">
        <v>39</v>
      </c>
      <c r="O2182" s="132">
        <v>0</v>
      </c>
      <c r="P2182" s="132">
        <f>O2182*H2182</f>
        <v>0</v>
      </c>
      <c r="Q2182" s="132">
        <v>1</v>
      </c>
      <c r="R2182" s="132">
        <f>Q2182*H2182</f>
        <v>100</v>
      </c>
      <c r="S2182" s="132">
        <v>0</v>
      </c>
      <c r="T2182" s="133">
        <f>S2182*H2182</f>
        <v>0</v>
      </c>
      <c r="AR2182" s="134" t="s">
        <v>720</v>
      </c>
      <c r="AT2182" s="134" t="s">
        <v>3608</v>
      </c>
      <c r="AU2182" s="134" t="s">
        <v>84</v>
      </c>
      <c r="AY2182" s="13" t="s">
        <v>125</v>
      </c>
      <c r="BE2182" s="135">
        <f>IF(N2182="základní",J2182,0)</f>
        <v>218000</v>
      </c>
      <c r="BF2182" s="135">
        <f>IF(N2182="snížená",J2182,0)</f>
        <v>0</v>
      </c>
      <c r="BG2182" s="135">
        <f>IF(N2182="zákl. přenesená",J2182,0)</f>
        <v>0</v>
      </c>
      <c r="BH2182" s="135">
        <f>IF(N2182="sníž. přenesená",J2182,0)</f>
        <v>0</v>
      </c>
      <c r="BI2182" s="135">
        <f>IF(N2182="nulová",J2182,0)</f>
        <v>0</v>
      </c>
      <c r="BJ2182" s="13" t="s">
        <v>82</v>
      </c>
      <c r="BK2182" s="135">
        <f>ROUND(I2182*H2182,2)</f>
        <v>218000</v>
      </c>
      <c r="BL2182" s="13" t="s">
        <v>280</v>
      </c>
      <c r="BM2182" s="134" t="s">
        <v>4099</v>
      </c>
    </row>
    <row r="2183" spans="2:65" s="1" customFormat="1">
      <c r="B2183" s="25"/>
      <c r="D2183" s="136" t="s">
        <v>134</v>
      </c>
      <c r="F2183" s="137" t="s">
        <v>4098</v>
      </c>
      <c r="L2183" s="25"/>
      <c r="M2183" s="138"/>
      <c r="T2183" s="49"/>
      <c r="AT2183" s="13" t="s">
        <v>134</v>
      </c>
      <c r="AU2183" s="13" t="s">
        <v>84</v>
      </c>
    </row>
    <row r="2184" spans="2:65" s="1" customFormat="1" ht="16.5" customHeight="1">
      <c r="B2184" s="25"/>
      <c r="C2184" s="140" t="s">
        <v>4100</v>
      </c>
      <c r="D2184" s="140" t="s">
        <v>3608</v>
      </c>
      <c r="E2184" s="141" t="s">
        <v>4101</v>
      </c>
      <c r="F2184" s="142" t="s">
        <v>4102</v>
      </c>
      <c r="G2184" s="143" t="s">
        <v>2410</v>
      </c>
      <c r="H2184" s="144">
        <v>100</v>
      </c>
      <c r="I2184" s="145">
        <v>1780</v>
      </c>
      <c r="J2184" s="145">
        <f>ROUND(I2184*H2184,2)</f>
        <v>178000</v>
      </c>
      <c r="K2184" s="142" t="s">
        <v>132</v>
      </c>
      <c r="L2184" s="146"/>
      <c r="M2184" s="147" t="s">
        <v>1</v>
      </c>
      <c r="N2184" s="148" t="s">
        <v>39</v>
      </c>
      <c r="O2184" s="132">
        <v>0</v>
      </c>
      <c r="P2184" s="132">
        <f>O2184*H2184</f>
        <v>0</v>
      </c>
      <c r="Q2184" s="132">
        <v>1</v>
      </c>
      <c r="R2184" s="132">
        <f>Q2184*H2184</f>
        <v>100</v>
      </c>
      <c r="S2184" s="132">
        <v>0</v>
      </c>
      <c r="T2184" s="133">
        <f>S2184*H2184</f>
        <v>0</v>
      </c>
      <c r="AR2184" s="134" t="s">
        <v>720</v>
      </c>
      <c r="AT2184" s="134" t="s">
        <v>3608</v>
      </c>
      <c r="AU2184" s="134" t="s">
        <v>84</v>
      </c>
      <c r="AY2184" s="13" t="s">
        <v>125</v>
      </c>
      <c r="BE2184" s="135">
        <f>IF(N2184="základní",J2184,0)</f>
        <v>178000</v>
      </c>
      <c r="BF2184" s="135">
        <f>IF(N2184="snížená",J2184,0)</f>
        <v>0</v>
      </c>
      <c r="BG2184" s="135">
        <f>IF(N2184="zákl. přenesená",J2184,0)</f>
        <v>0</v>
      </c>
      <c r="BH2184" s="135">
        <f>IF(N2184="sníž. přenesená",J2184,0)</f>
        <v>0</v>
      </c>
      <c r="BI2184" s="135">
        <f>IF(N2184="nulová",J2184,0)</f>
        <v>0</v>
      </c>
      <c r="BJ2184" s="13" t="s">
        <v>82</v>
      </c>
      <c r="BK2184" s="135">
        <f>ROUND(I2184*H2184,2)</f>
        <v>178000</v>
      </c>
      <c r="BL2184" s="13" t="s">
        <v>280</v>
      </c>
      <c r="BM2184" s="134" t="s">
        <v>4103</v>
      </c>
    </row>
    <row r="2185" spans="2:65" s="1" customFormat="1">
      <c r="B2185" s="25"/>
      <c r="D2185" s="136" t="s">
        <v>134</v>
      </c>
      <c r="F2185" s="137" t="s">
        <v>4102</v>
      </c>
      <c r="L2185" s="25"/>
      <c r="M2185" s="138"/>
      <c r="T2185" s="49"/>
      <c r="AT2185" s="13" t="s">
        <v>134</v>
      </c>
      <c r="AU2185" s="13" t="s">
        <v>84</v>
      </c>
    </row>
    <row r="2186" spans="2:65" s="1" customFormat="1" ht="16.5" customHeight="1">
      <c r="B2186" s="25"/>
      <c r="C2186" s="140" t="s">
        <v>4104</v>
      </c>
      <c r="D2186" s="140" t="s">
        <v>3608</v>
      </c>
      <c r="E2186" s="141" t="s">
        <v>4105</v>
      </c>
      <c r="F2186" s="142" t="s">
        <v>4106</v>
      </c>
      <c r="G2186" s="143" t="s">
        <v>3551</v>
      </c>
      <c r="H2186" s="144">
        <v>50</v>
      </c>
      <c r="I2186" s="145">
        <v>36</v>
      </c>
      <c r="J2186" s="145">
        <f>ROUND(I2186*H2186,2)</f>
        <v>1800</v>
      </c>
      <c r="K2186" s="142" t="s">
        <v>132</v>
      </c>
      <c r="L2186" s="146"/>
      <c r="M2186" s="147" t="s">
        <v>1</v>
      </c>
      <c r="N2186" s="148" t="s">
        <v>39</v>
      </c>
      <c r="O2186" s="132">
        <v>0</v>
      </c>
      <c r="P2186" s="132">
        <f>O2186*H2186</f>
        <v>0</v>
      </c>
      <c r="Q2186" s="132">
        <v>1E-3</v>
      </c>
      <c r="R2186" s="132">
        <f>Q2186*H2186</f>
        <v>0.05</v>
      </c>
      <c r="S2186" s="132">
        <v>0</v>
      </c>
      <c r="T2186" s="133">
        <f>S2186*H2186</f>
        <v>0</v>
      </c>
      <c r="AR2186" s="134" t="s">
        <v>720</v>
      </c>
      <c r="AT2186" s="134" t="s">
        <v>3608</v>
      </c>
      <c r="AU2186" s="134" t="s">
        <v>84</v>
      </c>
      <c r="AY2186" s="13" t="s">
        <v>125</v>
      </c>
      <c r="BE2186" s="135">
        <f>IF(N2186="základní",J2186,0)</f>
        <v>1800</v>
      </c>
      <c r="BF2186" s="135">
        <f>IF(N2186="snížená",J2186,0)</f>
        <v>0</v>
      </c>
      <c r="BG2186" s="135">
        <f>IF(N2186="zákl. přenesená",J2186,0)</f>
        <v>0</v>
      </c>
      <c r="BH2186" s="135">
        <f>IF(N2186="sníž. přenesená",J2186,0)</f>
        <v>0</v>
      </c>
      <c r="BI2186" s="135">
        <f>IF(N2186="nulová",J2186,0)</f>
        <v>0</v>
      </c>
      <c r="BJ2186" s="13" t="s">
        <v>82</v>
      </c>
      <c r="BK2186" s="135">
        <f>ROUND(I2186*H2186,2)</f>
        <v>1800</v>
      </c>
      <c r="BL2186" s="13" t="s">
        <v>280</v>
      </c>
      <c r="BM2186" s="134" t="s">
        <v>4107</v>
      </c>
    </row>
    <row r="2187" spans="2:65" s="1" customFormat="1">
      <c r="B2187" s="25"/>
      <c r="D2187" s="136" t="s">
        <v>134</v>
      </c>
      <c r="F2187" s="137" t="s">
        <v>4106</v>
      </c>
      <c r="L2187" s="25"/>
      <c r="M2187" s="138"/>
      <c r="T2187" s="49"/>
      <c r="AT2187" s="13" t="s">
        <v>134</v>
      </c>
      <c r="AU2187" s="13" t="s">
        <v>84</v>
      </c>
    </row>
    <row r="2188" spans="2:65" s="1" customFormat="1" ht="16.5" customHeight="1">
      <c r="B2188" s="25"/>
      <c r="C2188" s="140" t="s">
        <v>4108</v>
      </c>
      <c r="D2188" s="140" t="s">
        <v>3608</v>
      </c>
      <c r="E2188" s="141" t="s">
        <v>4109</v>
      </c>
      <c r="F2188" s="142" t="s">
        <v>4110</v>
      </c>
      <c r="G2188" s="143" t="s">
        <v>431</v>
      </c>
      <c r="H2188" s="144">
        <v>200</v>
      </c>
      <c r="I2188" s="145">
        <v>40.799999999999997</v>
      </c>
      <c r="J2188" s="145">
        <f>ROUND(I2188*H2188,2)</f>
        <v>8160</v>
      </c>
      <c r="K2188" s="142" t="s">
        <v>132</v>
      </c>
      <c r="L2188" s="146"/>
      <c r="M2188" s="147" t="s">
        <v>1</v>
      </c>
      <c r="N2188" s="148" t="s">
        <v>39</v>
      </c>
      <c r="O2188" s="132">
        <v>0</v>
      </c>
      <c r="P2188" s="132">
        <f>O2188*H2188</f>
        <v>0</v>
      </c>
      <c r="Q2188" s="132">
        <v>2.9999999999999997E-4</v>
      </c>
      <c r="R2188" s="132">
        <f>Q2188*H2188</f>
        <v>0.06</v>
      </c>
      <c r="S2188" s="132">
        <v>0</v>
      </c>
      <c r="T2188" s="133">
        <f>S2188*H2188</f>
        <v>0</v>
      </c>
      <c r="AR2188" s="134" t="s">
        <v>720</v>
      </c>
      <c r="AT2188" s="134" t="s">
        <v>3608</v>
      </c>
      <c r="AU2188" s="134" t="s">
        <v>84</v>
      </c>
      <c r="AY2188" s="13" t="s">
        <v>125</v>
      </c>
      <c r="BE2188" s="135">
        <f>IF(N2188="základní",J2188,0)</f>
        <v>8160</v>
      </c>
      <c r="BF2188" s="135">
        <f>IF(N2188="snížená",J2188,0)</f>
        <v>0</v>
      </c>
      <c r="BG2188" s="135">
        <f>IF(N2188="zákl. přenesená",J2188,0)</f>
        <v>0</v>
      </c>
      <c r="BH2188" s="135">
        <f>IF(N2188="sníž. přenesená",J2188,0)</f>
        <v>0</v>
      </c>
      <c r="BI2188" s="135">
        <f>IF(N2188="nulová",J2188,0)</f>
        <v>0</v>
      </c>
      <c r="BJ2188" s="13" t="s">
        <v>82</v>
      </c>
      <c r="BK2188" s="135">
        <f>ROUND(I2188*H2188,2)</f>
        <v>8160</v>
      </c>
      <c r="BL2188" s="13" t="s">
        <v>280</v>
      </c>
      <c r="BM2188" s="134" t="s">
        <v>4111</v>
      </c>
    </row>
    <row r="2189" spans="2:65" s="1" customFormat="1">
      <c r="B2189" s="25"/>
      <c r="D2189" s="136" t="s">
        <v>134</v>
      </c>
      <c r="F2189" s="137" t="s">
        <v>4110</v>
      </c>
      <c r="L2189" s="25"/>
      <c r="M2189" s="138"/>
      <c r="T2189" s="49"/>
      <c r="AT2189" s="13" t="s">
        <v>134</v>
      </c>
      <c r="AU2189" s="13" t="s">
        <v>84</v>
      </c>
    </row>
    <row r="2190" spans="2:65" s="1" customFormat="1" ht="16.5" customHeight="1">
      <c r="B2190" s="25"/>
      <c r="C2190" s="140" t="s">
        <v>2705</v>
      </c>
      <c r="D2190" s="140" t="s">
        <v>3608</v>
      </c>
      <c r="E2190" s="141" t="s">
        <v>4112</v>
      </c>
      <c r="F2190" s="142" t="s">
        <v>4113</v>
      </c>
      <c r="G2190" s="143" t="s">
        <v>431</v>
      </c>
      <c r="H2190" s="144">
        <v>200</v>
      </c>
      <c r="I2190" s="145">
        <v>46.8</v>
      </c>
      <c r="J2190" s="145">
        <f>ROUND(I2190*H2190,2)</f>
        <v>9360</v>
      </c>
      <c r="K2190" s="142" t="s">
        <v>132</v>
      </c>
      <c r="L2190" s="146"/>
      <c r="M2190" s="147" t="s">
        <v>1</v>
      </c>
      <c r="N2190" s="148" t="s">
        <v>39</v>
      </c>
      <c r="O2190" s="132">
        <v>0</v>
      </c>
      <c r="P2190" s="132">
        <f>O2190*H2190</f>
        <v>0</v>
      </c>
      <c r="Q2190" s="132">
        <v>4.0000000000000002E-4</v>
      </c>
      <c r="R2190" s="132">
        <f>Q2190*H2190</f>
        <v>0.08</v>
      </c>
      <c r="S2190" s="132">
        <v>0</v>
      </c>
      <c r="T2190" s="133">
        <f>S2190*H2190</f>
        <v>0</v>
      </c>
      <c r="AR2190" s="134" t="s">
        <v>720</v>
      </c>
      <c r="AT2190" s="134" t="s">
        <v>3608</v>
      </c>
      <c r="AU2190" s="134" t="s">
        <v>84</v>
      </c>
      <c r="AY2190" s="13" t="s">
        <v>125</v>
      </c>
      <c r="BE2190" s="135">
        <f>IF(N2190="základní",J2190,0)</f>
        <v>9360</v>
      </c>
      <c r="BF2190" s="135">
        <f>IF(N2190="snížená",J2190,0)</f>
        <v>0</v>
      </c>
      <c r="BG2190" s="135">
        <f>IF(N2190="zákl. přenesená",J2190,0)</f>
        <v>0</v>
      </c>
      <c r="BH2190" s="135">
        <f>IF(N2190="sníž. přenesená",J2190,0)</f>
        <v>0</v>
      </c>
      <c r="BI2190" s="135">
        <f>IF(N2190="nulová",J2190,0)</f>
        <v>0</v>
      </c>
      <c r="BJ2190" s="13" t="s">
        <v>82</v>
      </c>
      <c r="BK2190" s="135">
        <f>ROUND(I2190*H2190,2)</f>
        <v>9360</v>
      </c>
      <c r="BL2190" s="13" t="s">
        <v>280</v>
      </c>
      <c r="BM2190" s="134" t="s">
        <v>4114</v>
      </c>
    </row>
    <row r="2191" spans="2:65" s="1" customFormat="1">
      <c r="B2191" s="25"/>
      <c r="D2191" s="136" t="s">
        <v>134</v>
      </c>
      <c r="F2191" s="137" t="s">
        <v>4113</v>
      </c>
      <c r="L2191" s="25"/>
      <c r="M2191" s="138"/>
      <c r="T2191" s="49"/>
      <c r="AT2191" s="13" t="s">
        <v>134</v>
      </c>
      <c r="AU2191" s="13" t="s">
        <v>84</v>
      </c>
    </row>
    <row r="2192" spans="2:65" s="1" customFormat="1" ht="16.5" customHeight="1">
      <c r="B2192" s="25"/>
      <c r="C2192" s="140" t="s">
        <v>4115</v>
      </c>
      <c r="D2192" s="140" t="s">
        <v>3608</v>
      </c>
      <c r="E2192" s="141" t="s">
        <v>4116</v>
      </c>
      <c r="F2192" s="142" t="s">
        <v>4117</v>
      </c>
      <c r="G2192" s="143" t="s">
        <v>3551</v>
      </c>
      <c r="H2192" s="144">
        <v>50</v>
      </c>
      <c r="I2192" s="145">
        <v>136</v>
      </c>
      <c r="J2192" s="145">
        <f>ROUND(I2192*H2192,2)</f>
        <v>6800</v>
      </c>
      <c r="K2192" s="142" t="s">
        <v>132</v>
      </c>
      <c r="L2192" s="146"/>
      <c r="M2192" s="147" t="s">
        <v>1</v>
      </c>
      <c r="N2192" s="148" t="s">
        <v>39</v>
      </c>
      <c r="O2192" s="132">
        <v>0</v>
      </c>
      <c r="P2192" s="132">
        <f>O2192*H2192</f>
        <v>0</v>
      </c>
      <c r="Q2192" s="132">
        <v>1E-3</v>
      </c>
      <c r="R2192" s="132">
        <f>Q2192*H2192</f>
        <v>0.05</v>
      </c>
      <c r="S2192" s="132">
        <v>0</v>
      </c>
      <c r="T2192" s="133">
        <f>S2192*H2192</f>
        <v>0</v>
      </c>
      <c r="AR2192" s="134" t="s">
        <v>720</v>
      </c>
      <c r="AT2192" s="134" t="s">
        <v>3608</v>
      </c>
      <c r="AU2192" s="134" t="s">
        <v>84</v>
      </c>
      <c r="AY2192" s="13" t="s">
        <v>125</v>
      </c>
      <c r="BE2192" s="135">
        <f>IF(N2192="základní",J2192,0)</f>
        <v>6800</v>
      </c>
      <c r="BF2192" s="135">
        <f>IF(N2192="snížená",J2192,0)</f>
        <v>0</v>
      </c>
      <c r="BG2192" s="135">
        <f>IF(N2192="zákl. přenesená",J2192,0)</f>
        <v>0</v>
      </c>
      <c r="BH2192" s="135">
        <f>IF(N2192="sníž. přenesená",J2192,0)</f>
        <v>0</v>
      </c>
      <c r="BI2192" s="135">
        <f>IF(N2192="nulová",J2192,0)</f>
        <v>0</v>
      </c>
      <c r="BJ2192" s="13" t="s">
        <v>82</v>
      </c>
      <c r="BK2192" s="135">
        <f>ROUND(I2192*H2192,2)</f>
        <v>6800</v>
      </c>
      <c r="BL2192" s="13" t="s">
        <v>280</v>
      </c>
      <c r="BM2192" s="134" t="s">
        <v>4118</v>
      </c>
    </row>
    <row r="2193" spans="2:65" s="1" customFormat="1">
      <c r="B2193" s="25"/>
      <c r="D2193" s="136" t="s">
        <v>134</v>
      </c>
      <c r="F2193" s="137" t="s">
        <v>4117</v>
      </c>
      <c r="L2193" s="25"/>
      <c r="M2193" s="138"/>
      <c r="T2193" s="49"/>
      <c r="AT2193" s="13" t="s">
        <v>134</v>
      </c>
      <c r="AU2193" s="13" t="s">
        <v>84</v>
      </c>
    </row>
    <row r="2194" spans="2:65" s="1" customFormat="1" ht="16.5" customHeight="1">
      <c r="B2194" s="25"/>
      <c r="C2194" s="140" t="s">
        <v>2710</v>
      </c>
      <c r="D2194" s="140" t="s">
        <v>3608</v>
      </c>
      <c r="E2194" s="141" t="s">
        <v>4119</v>
      </c>
      <c r="F2194" s="142" t="s">
        <v>4120</v>
      </c>
      <c r="G2194" s="143" t="s">
        <v>4121</v>
      </c>
      <c r="H2194" s="144">
        <v>50</v>
      </c>
      <c r="I2194" s="145">
        <v>200</v>
      </c>
      <c r="J2194" s="145">
        <f>ROUND(I2194*H2194,2)</f>
        <v>10000</v>
      </c>
      <c r="K2194" s="142" t="s">
        <v>132</v>
      </c>
      <c r="L2194" s="146"/>
      <c r="M2194" s="147" t="s">
        <v>1</v>
      </c>
      <c r="N2194" s="148" t="s">
        <v>39</v>
      </c>
      <c r="O2194" s="132">
        <v>0</v>
      </c>
      <c r="P2194" s="132">
        <f>O2194*H2194</f>
        <v>0</v>
      </c>
      <c r="Q2194" s="132">
        <v>1.2999999999999999E-3</v>
      </c>
      <c r="R2194" s="132">
        <f>Q2194*H2194</f>
        <v>6.5000000000000002E-2</v>
      </c>
      <c r="S2194" s="132">
        <v>0</v>
      </c>
      <c r="T2194" s="133">
        <f>S2194*H2194</f>
        <v>0</v>
      </c>
      <c r="AR2194" s="134" t="s">
        <v>720</v>
      </c>
      <c r="AT2194" s="134" t="s">
        <v>3608</v>
      </c>
      <c r="AU2194" s="134" t="s">
        <v>84</v>
      </c>
      <c r="AY2194" s="13" t="s">
        <v>125</v>
      </c>
      <c r="BE2194" s="135">
        <f>IF(N2194="základní",J2194,0)</f>
        <v>10000</v>
      </c>
      <c r="BF2194" s="135">
        <f>IF(N2194="snížená",J2194,0)</f>
        <v>0</v>
      </c>
      <c r="BG2194" s="135">
        <f>IF(N2194="zákl. přenesená",J2194,0)</f>
        <v>0</v>
      </c>
      <c r="BH2194" s="135">
        <f>IF(N2194="sníž. přenesená",J2194,0)</f>
        <v>0</v>
      </c>
      <c r="BI2194" s="135">
        <f>IF(N2194="nulová",J2194,0)</f>
        <v>0</v>
      </c>
      <c r="BJ2194" s="13" t="s">
        <v>82</v>
      </c>
      <c r="BK2194" s="135">
        <f>ROUND(I2194*H2194,2)</f>
        <v>10000</v>
      </c>
      <c r="BL2194" s="13" t="s">
        <v>280</v>
      </c>
      <c r="BM2194" s="134" t="s">
        <v>4122</v>
      </c>
    </row>
    <row r="2195" spans="2:65" s="1" customFormat="1">
      <c r="B2195" s="25"/>
      <c r="D2195" s="136" t="s">
        <v>134</v>
      </c>
      <c r="F2195" s="137" t="s">
        <v>4120</v>
      </c>
      <c r="L2195" s="25"/>
      <c r="M2195" s="138"/>
      <c r="T2195" s="49"/>
      <c r="AT2195" s="13" t="s">
        <v>134</v>
      </c>
      <c r="AU2195" s="13" t="s">
        <v>84</v>
      </c>
    </row>
    <row r="2196" spans="2:65" s="1" customFormat="1" ht="16.5" customHeight="1">
      <c r="B2196" s="25"/>
      <c r="C2196" s="140" t="s">
        <v>4123</v>
      </c>
      <c r="D2196" s="140" t="s">
        <v>3608</v>
      </c>
      <c r="E2196" s="141" t="s">
        <v>4124</v>
      </c>
      <c r="F2196" s="142" t="s">
        <v>4125</v>
      </c>
      <c r="G2196" s="143" t="s">
        <v>3551</v>
      </c>
      <c r="H2196" s="144">
        <v>20</v>
      </c>
      <c r="I2196" s="145">
        <v>226</v>
      </c>
      <c r="J2196" s="145">
        <f>ROUND(I2196*H2196,2)</f>
        <v>4520</v>
      </c>
      <c r="K2196" s="142" t="s">
        <v>1</v>
      </c>
      <c r="L2196" s="146"/>
      <c r="M2196" s="147" t="s">
        <v>1</v>
      </c>
      <c r="N2196" s="148" t="s">
        <v>39</v>
      </c>
      <c r="O2196" s="132">
        <v>0</v>
      </c>
      <c r="P2196" s="132">
        <f>O2196*H2196</f>
        <v>0</v>
      </c>
      <c r="Q2196" s="132">
        <v>0</v>
      </c>
      <c r="R2196" s="132">
        <f>Q2196*H2196</f>
        <v>0</v>
      </c>
      <c r="S2196" s="132">
        <v>0</v>
      </c>
      <c r="T2196" s="133">
        <f>S2196*H2196</f>
        <v>0</v>
      </c>
      <c r="AR2196" s="134" t="s">
        <v>720</v>
      </c>
      <c r="AT2196" s="134" t="s">
        <v>3608</v>
      </c>
      <c r="AU2196" s="134" t="s">
        <v>84</v>
      </c>
      <c r="AY2196" s="13" t="s">
        <v>125</v>
      </c>
      <c r="BE2196" s="135">
        <f>IF(N2196="základní",J2196,0)</f>
        <v>4520</v>
      </c>
      <c r="BF2196" s="135">
        <f>IF(N2196="snížená",J2196,0)</f>
        <v>0</v>
      </c>
      <c r="BG2196" s="135">
        <f>IF(N2196="zákl. přenesená",J2196,0)</f>
        <v>0</v>
      </c>
      <c r="BH2196" s="135">
        <f>IF(N2196="sníž. přenesená",J2196,0)</f>
        <v>0</v>
      </c>
      <c r="BI2196" s="135">
        <f>IF(N2196="nulová",J2196,0)</f>
        <v>0</v>
      </c>
      <c r="BJ2196" s="13" t="s">
        <v>82</v>
      </c>
      <c r="BK2196" s="135">
        <f>ROUND(I2196*H2196,2)</f>
        <v>4520</v>
      </c>
      <c r="BL2196" s="13" t="s">
        <v>280</v>
      </c>
      <c r="BM2196" s="134" t="s">
        <v>4126</v>
      </c>
    </row>
    <row r="2197" spans="2:65" s="1" customFormat="1">
      <c r="B2197" s="25"/>
      <c r="D2197" s="136" t="s">
        <v>134</v>
      </c>
      <c r="F2197" s="137" t="s">
        <v>4125</v>
      </c>
      <c r="L2197" s="25"/>
      <c r="M2197" s="138"/>
      <c r="T2197" s="49"/>
      <c r="AT2197" s="13" t="s">
        <v>134</v>
      </c>
      <c r="AU2197" s="13" t="s">
        <v>84</v>
      </c>
    </row>
    <row r="2198" spans="2:65" s="1" customFormat="1" ht="16.5" customHeight="1">
      <c r="B2198" s="25"/>
      <c r="C2198" s="140" t="s">
        <v>2715</v>
      </c>
      <c r="D2198" s="140" t="s">
        <v>3608</v>
      </c>
      <c r="E2198" s="141" t="s">
        <v>4127</v>
      </c>
      <c r="F2198" s="142" t="s">
        <v>4128</v>
      </c>
      <c r="G2198" s="143" t="s">
        <v>3551</v>
      </c>
      <c r="H2198" s="144">
        <v>20</v>
      </c>
      <c r="I2198" s="145">
        <v>45</v>
      </c>
      <c r="J2198" s="145">
        <f>ROUND(I2198*H2198,2)</f>
        <v>900</v>
      </c>
      <c r="K2198" s="142" t="s">
        <v>1</v>
      </c>
      <c r="L2198" s="146"/>
      <c r="M2198" s="147" t="s">
        <v>1</v>
      </c>
      <c r="N2198" s="148" t="s">
        <v>39</v>
      </c>
      <c r="O2198" s="132">
        <v>0</v>
      </c>
      <c r="P2198" s="132">
        <f>O2198*H2198</f>
        <v>0</v>
      </c>
      <c r="Q2198" s="132">
        <v>0</v>
      </c>
      <c r="R2198" s="132">
        <f>Q2198*H2198</f>
        <v>0</v>
      </c>
      <c r="S2198" s="132">
        <v>0</v>
      </c>
      <c r="T2198" s="133">
        <f>S2198*H2198</f>
        <v>0</v>
      </c>
      <c r="AR2198" s="134" t="s">
        <v>720</v>
      </c>
      <c r="AT2198" s="134" t="s">
        <v>3608</v>
      </c>
      <c r="AU2198" s="134" t="s">
        <v>84</v>
      </c>
      <c r="AY2198" s="13" t="s">
        <v>125</v>
      </c>
      <c r="BE2198" s="135">
        <f>IF(N2198="základní",J2198,0)</f>
        <v>900</v>
      </c>
      <c r="BF2198" s="135">
        <f>IF(N2198="snížená",J2198,0)</f>
        <v>0</v>
      </c>
      <c r="BG2198" s="135">
        <f>IF(N2198="zákl. přenesená",J2198,0)</f>
        <v>0</v>
      </c>
      <c r="BH2198" s="135">
        <f>IF(N2198="sníž. přenesená",J2198,0)</f>
        <v>0</v>
      </c>
      <c r="BI2198" s="135">
        <f>IF(N2198="nulová",J2198,0)</f>
        <v>0</v>
      </c>
      <c r="BJ2198" s="13" t="s">
        <v>82</v>
      </c>
      <c r="BK2198" s="135">
        <f>ROUND(I2198*H2198,2)</f>
        <v>900</v>
      </c>
      <c r="BL2198" s="13" t="s">
        <v>280</v>
      </c>
      <c r="BM2198" s="134" t="s">
        <v>4129</v>
      </c>
    </row>
    <row r="2199" spans="2:65" s="1" customFormat="1">
      <c r="B2199" s="25"/>
      <c r="D2199" s="136" t="s">
        <v>134</v>
      </c>
      <c r="F2199" s="137" t="s">
        <v>4128</v>
      </c>
      <c r="L2199" s="25"/>
      <c r="M2199" s="138"/>
      <c r="T2199" s="49"/>
      <c r="AT2199" s="13" t="s">
        <v>134</v>
      </c>
      <c r="AU2199" s="13" t="s">
        <v>84</v>
      </c>
    </row>
    <row r="2200" spans="2:65" s="1" customFormat="1" ht="16.5" customHeight="1">
      <c r="B2200" s="25"/>
      <c r="C2200" s="140" t="s">
        <v>4130</v>
      </c>
      <c r="D2200" s="140" t="s">
        <v>3608</v>
      </c>
      <c r="E2200" s="141" t="s">
        <v>4131</v>
      </c>
      <c r="F2200" s="142" t="s">
        <v>4132</v>
      </c>
      <c r="G2200" s="143" t="s">
        <v>431</v>
      </c>
      <c r="H2200" s="144">
        <v>50</v>
      </c>
      <c r="I2200" s="145">
        <v>179</v>
      </c>
      <c r="J2200" s="145">
        <f>ROUND(I2200*H2200,2)</f>
        <v>8950</v>
      </c>
      <c r="K2200" s="142" t="s">
        <v>132</v>
      </c>
      <c r="L2200" s="146"/>
      <c r="M2200" s="147" t="s">
        <v>1</v>
      </c>
      <c r="N2200" s="148" t="s">
        <v>39</v>
      </c>
      <c r="O2200" s="132">
        <v>0</v>
      </c>
      <c r="P2200" s="132">
        <f>O2200*H2200</f>
        <v>0</v>
      </c>
      <c r="Q2200" s="132">
        <v>0</v>
      </c>
      <c r="R2200" s="132">
        <f>Q2200*H2200</f>
        <v>0</v>
      </c>
      <c r="S2200" s="132">
        <v>0</v>
      </c>
      <c r="T2200" s="133">
        <f>S2200*H2200</f>
        <v>0</v>
      </c>
      <c r="AR2200" s="134" t="s">
        <v>720</v>
      </c>
      <c r="AT2200" s="134" t="s">
        <v>3608</v>
      </c>
      <c r="AU2200" s="134" t="s">
        <v>84</v>
      </c>
      <c r="AY2200" s="13" t="s">
        <v>125</v>
      </c>
      <c r="BE2200" s="135">
        <f>IF(N2200="základní",J2200,0)</f>
        <v>8950</v>
      </c>
      <c r="BF2200" s="135">
        <f>IF(N2200="snížená",J2200,0)</f>
        <v>0</v>
      </c>
      <c r="BG2200" s="135">
        <f>IF(N2200="zákl. přenesená",J2200,0)</f>
        <v>0</v>
      </c>
      <c r="BH2200" s="135">
        <f>IF(N2200="sníž. přenesená",J2200,0)</f>
        <v>0</v>
      </c>
      <c r="BI2200" s="135">
        <f>IF(N2200="nulová",J2200,0)</f>
        <v>0</v>
      </c>
      <c r="BJ2200" s="13" t="s">
        <v>82</v>
      </c>
      <c r="BK2200" s="135">
        <f>ROUND(I2200*H2200,2)</f>
        <v>8950</v>
      </c>
      <c r="BL2200" s="13" t="s">
        <v>280</v>
      </c>
      <c r="BM2200" s="134" t="s">
        <v>4133</v>
      </c>
    </row>
    <row r="2201" spans="2:65" s="1" customFormat="1">
      <c r="B2201" s="25"/>
      <c r="D2201" s="136" t="s">
        <v>134</v>
      </c>
      <c r="F2201" s="137" t="s">
        <v>4132</v>
      </c>
      <c r="L2201" s="25"/>
      <c r="M2201" s="138"/>
      <c r="T2201" s="49"/>
      <c r="AT2201" s="13" t="s">
        <v>134</v>
      </c>
      <c r="AU2201" s="13" t="s">
        <v>84</v>
      </c>
    </row>
    <row r="2202" spans="2:65" s="1" customFormat="1" ht="16.5" customHeight="1">
      <c r="B2202" s="25"/>
      <c r="C2202" s="140" t="s">
        <v>2719</v>
      </c>
      <c r="D2202" s="140" t="s">
        <v>3608</v>
      </c>
      <c r="E2202" s="141" t="s">
        <v>4134</v>
      </c>
      <c r="F2202" s="142" t="s">
        <v>4135</v>
      </c>
      <c r="G2202" s="143" t="s">
        <v>146</v>
      </c>
      <c r="H2202" s="144">
        <v>10</v>
      </c>
      <c r="I2202" s="145">
        <v>872</v>
      </c>
      <c r="J2202" s="145">
        <f>ROUND(I2202*H2202,2)</f>
        <v>8720</v>
      </c>
      <c r="K2202" s="142" t="s">
        <v>132</v>
      </c>
      <c r="L2202" s="146"/>
      <c r="M2202" s="147" t="s">
        <v>1</v>
      </c>
      <c r="N2202" s="148" t="s">
        <v>39</v>
      </c>
      <c r="O2202" s="132">
        <v>0</v>
      </c>
      <c r="P2202" s="132">
        <f>O2202*H2202</f>
        <v>0</v>
      </c>
      <c r="Q2202" s="132">
        <v>0</v>
      </c>
      <c r="R2202" s="132">
        <f>Q2202*H2202</f>
        <v>0</v>
      </c>
      <c r="S2202" s="132">
        <v>0</v>
      </c>
      <c r="T2202" s="133">
        <f>S2202*H2202</f>
        <v>0</v>
      </c>
      <c r="AR2202" s="134" t="s">
        <v>720</v>
      </c>
      <c r="AT2202" s="134" t="s">
        <v>3608</v>
      </c>
      <c r="AU2202" s="134" t="s">
        <v>84</v>
      </c>
      <c r="AY2202" s="13" t="s">
        <v>125</v>
      </c>
      <c r="BE2202" s="135">
        <f>IF(N2202="základní",J2202,0)</f>
        <v>8720</v>
      </c>
      <c r="BF2202" s="135">
        <f>IF(N2202="snížená",J2202,0)</f>
        <v>0</v>
      </c>
      <c r="BG2202" s="135">
        <f>IF(N2202="zákl. přenesená",J2202,0)</f>
        <v>0</v>
      </c>
      <c r="BH2202" s="135">
        <f>IF(N2202="sníž. přenesená",J2202,0)</f>
        <v>0</v>
      </c>
      <c r="BI2202" s="135">
        <f>IF(N2202="nulová",J2202,0)</f>
        <v>0</v>
      </c>
      <c r="BJ2202" s="13" t="s">
        <v>82</v>
      </c>
      <c r="BK2202" s="135">
        <f>ROUND(I2202*H2202,2)</f>
        <v>8720</v>
      </c>
      <c r="BL2202" s="13" t="s">
        <v>280</v>
      </c>
      <c r="BM2202" s="134" t="s">
        <v>4136</v>
      </c>
    </row>
    <row r="2203" spans="2:65" s="1" customFormat="1">
      <c r="B2203" s="25"/>
      <c r="D2203" s="136" t="s">
        <v>134</v>
      </c>
      <c r="F2203" s="137" t="s">
        <v>4135</v>
      </c>
      <c r="L2203" s="25"/>
      <c r="M2203" s="138"/>
      <c r="T2203" s="49"/>
      <c r="AT2203" s="13" t="s">
        <v>134</v>
      </c>
      <c r="AU2203" s="13" t="s">
        <v>84</v>
      </c>
    </row>
    <row r="2204" spans="2:65" s="1" customFormat="1" ht="16.5" customHeight="1">
      <c r="B2204" s="25"/>
      <c r="C2204" s="140" t="s">
        <v>4137</v>
      </c>
      <c r="D2204" s="140" t="s">
        <v>3608</v>
      </c>
      <c r="E2204" s="141" t="s">
        <v>4138</v>
      </c>
      <c r="F2204" s="142" t="s">
        <v>4139</v>
      </c>
      <c r="G2204" s="143" t="s">
        <v>146</v>
      </c>
      <c r="H2204" s="144">
        <v>10</v>
      </c>
      <c r="I2204" s="145">
        <v>734</v>
      </c>
      <c r="J2204" s="145">
        <f>ROUND(I2204*H2204,2)</f>
        <v>7340</v>
      </c>
      <c r="K2204" s="142" t="s">
        <v>132</v>
      </c>
      <c r="L2204" s="146"/>
      <c r="M2204" s="147" t="s">
        <v>1</v>
      </c>
      <c r="N2204" s="148" t="s">
        <v>39</v>
      </c>
      <c r="O2204" s="132">
        <v>0</v>
      </c>
      <c r="P2204" s="132">
        <f>O2204*H2204</f>
        <v>0</v>
      </c>
      <c r="Q2204" s="132">
        <v>0</v>
      </c>
      <c r="R2204" s="132">
        <f>Q2204*H2204</f>
        <v>0</v>
      </c>
      <c r="S2204" s="132">
        <v>0</v>
      </c>
      <c r="T2204" s="133">
        <f>S2204*H2204</f>
        <v>0</v>
      </c>
      <c r="AR2204" s="134" t="s">
        <v>720</v>
      </c>
      <c r="AT2204" s="134" t="s">
        <v>3608</v>
      </c>
      <c r="AU2204" s="134" t="s">
        <v>84</v>
      </c>
      <c r="AY2204" s="13" t="s">
        <v>125</v>
      </c>
      <c r="BE2204" s="135">
        <f>IF(N2204="základní",J2204,0)</f>
        <v>7340</v>
      </c>
      <c r="BF2204" s="135">
        <f>IF(N2204="snížená",J2204,0)</f>
        <v>0</v>
      </c>
      <c r="BG2204" s="135">
        <f>IF(N2204="zákl. přenesená",J2204,0)</f>
        <v>0</v>
      </c>
      <c r="BH2204" s="135">
        <f>IF(N2204="sníž. přenesená",J2204,0)</f>
        <v>0</v>
      </c>
      <c r="BI2204" s="135">
        <f>IF(N2204="nulová",J2204,0)</f>
        <v>0</v>
      </c>
      <c r="BJ2204" s="13" t="s">
        <v>82</v>
      </c>
      <c r="BK2204" s="135">
        <f>ROUND(I2204*H2204,2)</f>
        <v>7340</v>
      </c>
      <c r="BL2204" s="13" t="s">
        <v>280</v>
      </c>
      <c r="BM2204" s="134" t="s">
        <v>4140</v>
      </c>
    </row>
    <row r="2205" spans="2:65" s="1" customFormat="1">
      <c r="B2205" s="25"/>
      <c r="D2205" s="136" t="s">
        <v>134</v>
      </c>
      <c r="F2205" s="137" t="s">
        <v>4139</v>
      </c>
      <c r="L2205" s="25"/>
      <c r="M2205" s="138"/>
      <c r="T2205" s="49"/>
      <c r="AT2205" s="13" t="s">
        <v>134</v>
      </c>
      <c r="AU2205" s="13" t="s">
        <v>84</v>
      </c>
    </row>
    <row r="2206" spans="2:65" s="1" customFormat="1" ht="16.5" customHeight="1">
      <c r="B2206" s="25"/>
      <c r="C2206" s="140" t="s">
        <v>2724</v>
      </c>
      <c r="D2206" s="140" t="s">
        <v>3608</v>
      </c>
      <c r="E2206" s="141" t="s">
        <v>4141</v>
      </c>
      <c r="F2206" s="142" t="s">
        <v>4142</v>
      </c>
      <c r="G2206" s="143" t="s">
        <v>146</v>
      </c>
      <c r="H2206" s="144">
        <v>2</v>
      </c>
      <c r="I2206" s="145">
        <v>7910</v>
      </c>
      <c r="J2206" s="145">
        <f>ROUND(I2206*H2206,2)</f>
        <v>15820</v>
      </c>
      <c r="K2206" s="142" t="s">
        <v>132</v>
      </c>
      <c r="L2206" s="146"/>
      <c r="M2206" s="147" t="s">
        <v>1</v>
      </c>
      <c r="N2206" s="148" t="s">
        <v>39</v>
      </c>
      <c r="O2206" s="132">
        <v>0</v>
      </c>
      <c r="P2206" s="132">
        <f>O2206*H2206</f>
        <v>0</v>
      </c>
      <c r="Q2206" s="132">
        <v>0</v>
      </c>
      <c r="R2206" s="132">
        <f>Q2206*H2206</f>
        <v>0</v>
      </c>
      <c r="S2206" s="132">
        <v>0</v>
      </c>
      <c r="T2206" s="133">
        <f>S2206*H2206</f>
        <v>0</v>
      </c>
      <c r="AR2206" s="134" t="s">
        <v>720</v>
      </c>
      <c r="AT2206" s="134" t="s">
        <v>3608</v>
      </c>
      <c r="AU2206" s="134" t="s">
        <v>84</v>
      </c>
      <c r="AY2206" s="13" t="s">
        <v>125</v>
      </c>
      <c r="BE2206" s="135">
        <f>IF(N2206="základní",J2206,0)</f>
        <v>15820</v>
      </c>
      <c r="BF2206" s="135">
        <f>IF(N2206="snížená",J2206,0)</f>
        <v>0</v>
      </c>
      <c r="BG2206" s="135">
        <f>IF(N2206="zákl. přenesená",J2206,0)</f>
        <v>0</v>
      </c>
      <c r="BH2206" s="135">
        <f>IF(N2206="sníž. přenesená",J2206,0)</f>
        <v>0</v>
      </c>
      <c r="BI2206" s="135">
        <f>IF(N2206="nulová",J2206,0)</f>
        <v>0</v>
      </c>
      <c r="BJ2206" s="13" t="s">
        <v>82</v>
      </c>
      <c r="BK2206" s="135">
        <f>ROUND(I2206*H2206,2)</f>
        <v>15820</v>
      </c>
      <c r="BL2206" s="13" t="s">
        <v>280</v>
      </c>
      <c r="BM2206" s="134" t="s">
        <v>4143</v>
      </c>
    </row>
    <row r="2207" spans="2:65" s="1" customFormat="1">
      <c r="B2207" s="25"/>
      <c r="D2207" s="136" t="s">
        <v>134</v>
      </c>
      <c r="F2207" s="137" t="s">
        <v>4142</v>
      </c>
      <c r="L2207" s="25"/>
      <c r="M2207" s="138"/>
      <c r="T2207" s="49"/>
      <c r="AT2207" s="13" t="s">
        <v>134</v>
      </c>
      <c r="AU2207" s="13" t="s">
        <v>84</v>
      </c>
    </row>
    <row r="2208" spans="2:65" s="1" customFormat="1" ht="16.5" customHeight="1">
      <c r="B2208" s="25"/>
      <c r="C2208" s="140" t="s">
        <v>4144</v>
      </c>
      <c r="D2208" s="140" t="s">
        <v>3608</v>
      </c>
      <c r="E2208" s="141" t="s">
        <v>4145</v>
      </c>
      <c r="F2208" s="142" t="s">
        <v>4146</v>
      </c>
      <c r="G2208" s="143" t="s">
        <v>146</v>
      </c>
      <c r="H2208" s="144">
        <v>2</v>
      </c>
      <c r="I2208" s="145">
        <v>7910</v>
      </c>
      <c r="J2208" s="145">
        <f>ROUND(I2208*H2208,2)</f>
        <v>15820</v>
      </c>
      <c r="K2208" s="142" t="s">
        <v>132</v>
      </c>
      <c r="L2208" s="146"/>
      <c r="M2208" s="147" t="s">
        <v>1</v>
      </c>
      <c r="N2208" s="148" t="s">
        <v>39</v>
      </c>
      <c r="O2208" s="132">
        <v>0</v>
      </c>
      <c r="P2208" s="132">
        <f>O2208*H2208</f>
        <v>0</v>
      </c>
      <c r="Q2208" s="132">
        <v>0</v>
      </c>
      <c r="R2208" s="132">
        <f>Q2208*H2208</f>
        <v>0</v>
      </c>
      <c r="S2208" s="132">
        <v>0</v>
      </c>
      <c r="T2208" s="133">
        <f>S2208*H2208</f>
        <v>0</v>
      </c>
      <c r="AR2208" s="134" t="s">
        <v>720</v>
      </c>
      <c r="AT2208" s="134" t="s">
        <v>3608</v>
      </c>
      <c r="AU2208" s="134" t="s">
        <v>84</v>
      </c>
      <c r="AY2208" s="13" t="s">
        <v>125</v>
      </c>
      <c r="BE2208" s="135">
        <f>IF(N2208="základní",J2208,0)</f>
        <v>15820</v>
      </c>
      <c r="BF2208" s="135">
        <f>IF(N2208="snížená",J2208,0)</f>
        <v>0</v>
      </c>
      <c r="BG2208" s="135">
        <f>IF(N2208="zákl. přenesená",J2208,0)</f>
        <v>0</v>
      </c>
      <c r="BH2208" s="135">
        <f>IF(N2208="sníž. přenesená",J2208,0)</f>
        <v>0</v>
      </c>
      <c r="BI2208" s="135">
        <f>IF(N2208="nulová",J2208,0)</f>
        <v>0</v>
      </c>
      <c r="BJ2208" s="13" t="s">
        <v>82</v>
      </c>
      <c r="BK2208" s="135">
        <f>ROUND(I2208*H2208,2)</f>
        <v>15820</v>
      </c>
      <c r="BL2208" s="13" t="s">
        <v>280</v>
      </c>
      <c r="BM2208" s="134" t="s">
        <v>4147</v>
      </c>
    </row>
    <row r="2209" spans="2:65" s="1" customFormat="1">
      <c r="B2209" s="25"/>
      <c r="D2209" s="136" t="s">
        <v>134</v>
      </c>
      <c r="F2209" s="137" t="s">
        <v>4146</v>
      </c>
      <c r="L2209" s="25"/>
      <c r="M2209" s="138"/>
      <c r="T2209" s="49"/>
      <c r="AT2209" s="13" t="s">
        <v>134</v>
      </c>
      <c r="AU2209" s="13" t="s">
        <v>84</v>
      </c>
    </row>
    <row r="2210" spans="2:65" s="1" customFormat="1" ht="16.5" customHeight="1">
      <c r="B2210" s="25"/>
      <c r="C2210" s="140" t="s">
        <v>2728</v>
      </c>
      <c r="D2210" s="140" t="s">
        <v>3608</v>
      </c>
      <c r="E2210" s="141" t="s">
        <v>4148</v>
      </c>
      <c r="F2210" s="142" t="s">
        <v>4149</v>
      </c>
      <c r="G2210" s="143" t="s">
        <v>146</v>
      </c>
      <c r="H2210" s="144">
        <v>2</v>
      </c>
      <c r="I2210" s="145">
        <v>3990</v>
      </c>
      <c r="J2210" s="145">
        <f>ROUND(I2210*H2210,2)</f>
        <v>7980</v>
      </c>
      <c r="K2210" s="142" t="s">
        <v>132</v>
      </c>
      <c r="L2210" s="146"/>
      <c r="M2210" s="147" t="s">
        <v>1</v>
      </c>
      <c r="N2210" s="148" t="s">
        <v>39</v>
      </c>
      <c r="O2210" s="132">
        <v>0</v>
      </c>
      <c r="P2210" s="132">
        <f>O2210*H2210</f>
        <v>0</v>
      </c>
      <c r="Q2210" s="132">
        <v>0</v>
      </c>
      <c r="R2210" s="132">
        <f>Q2210*H2210</f>
        <v>0</v>
      </c>
      <c r="S2210" s="132">
        <v>0</v>
      </c>
      <c r="T2210" s="133">
        <f>S2210*H2210</f>
        <v>0</v>
      </c>
      <c r="AR2210" s="134" t="s">
        <v>720</v>
      </c>
      <c r="AT2210" s="134" t="s">
        <v>3608</v>
      </c>
      <c r="AU2210" s="134" t="s">
        <v>84</v>
      </c>
      <c r="AY2210" s="13" t="s">
        <v>125</v>
      </c>
      <c r="BE2210" s="135">
        <f>IF(N2210="základní",J2210,0)</f>
        <v>7980</v>
      </c>
      <c r="BF2210" s="135">
        <f>IF(N2210="snížená",J2210,0)</f>
        <v>0</v>
      </c>
      <c r="BG2210" s="135">
        <f>IF(N2210="zákl. přenesená",J2210,0)</f>
        <v>0</v>
      </c>
      <c r="BH2210" s="135">
        <f>IF(N2210="sníž. přenesená",J2210,0)</f>
        <v>0</v>
      </c>
      <c r="BI2210" s="135">
        <f>IF(N2210="nulová",J2210,0)</f>
        <v>0</v>
      </c>
      <c r="BJ2210" s="13" t="s">
        <v>82</v>
      </c>
      <c r="BK2210" s="135">
        <f>ROUND(I2210*H2210,2)</f>
        <v>7980</v>
      </c>
      <c r="BL2210" s="13" t="s">
        <v>280</v>
      </c>
      <c r="BM2210" s="134" t="s">
        <v>4150</v>
      </c>
    </row>
    <row r="2211" spans="2:65" s="1" customFormat="1">
      <c r="B2211" s="25"/>
      <c r="D2211" s="136" t="s">
        <v>134</v>
      </c>
      <c r="F2211" s="137" t="s">
        <v>4149</v>
      </c>
      <c r="L2211" s="25"/>
      <c r="M2211" s="138"/>
      <c r="T2211" s="49"/>
      <c r="AT2211" s="13" t="s">
        <v>134</v>
      </c>
      <c r="AU2211" s="13" t="s">
        <v>84</v>
      </c>
    </row>
    <row r="2212" spans="2:65" s="1" customFormat="1" ht="16.5" customHeight="1">
      <c r="B2212" s="25"/>
      <c r="C2212" s="140" t="s">
        <v>4151</v>
      </c>
      <c r="D2212" s="140" t="s">
        <v>3608</v>
      </c>
      <c r="E2212" s="141" t="s">
        <v>4152</v>
      </c>
      <c r="F2212" s="142" t="s">
        <v>4153</v>
      </c>
      <c r="G2212" s="143" t="s">
        <v>146</v>
      </c>
      <c r="H2212" s="144">
        <v>10</v>
      </c>
      <c r="I2212" s="145">
        <v>1470</v>
      </c>
      <c r="J2212" s="145">
        <f>ROUND(I2212*H2212,2)</f>
        <v>14700</v>
      </c>
      <c r="K2212" s="142" t="s">
        <v>132</v>
      </c>
      <c r="L2212" s="146"/>
      <c r="M2212" s="147" t="s">
        <v>1</v>
      </c>
      <c r="N2212" s="148" t="s">
        <v>39</v>
      </c>
      <c r="O2212" s="132">
        <v>0</v>
      </c>
      <c r="P2212" s="132">
        <f>O2212*H2212</f>
        <v>0</v>
      </c>
      <c r="Q2212" s="132">
        <v>0</v>
      </c>
      <c r="R2212" s="132">
        <f>Q2212*H2212</f>
        <v>0</v>
      </c>
      <c r="S2212" s="132">
        <v>0</v>
      </c>
      <c r="T2212" s="133">
        <f>S2212*H2212</f>
        <v>0</v>
      </c>
      <c r="AR2212" s="134" t="s">
        <v>720</v>
      </c>
      <c r="AT2212" s="134" t="s">
        <v>3608</v>
      </c>
      <c r="AU2212" s="134" t="s">
        <v>84</v>
      </c>
      <c r="AY2212" s="13" t="s">
        <v>125</v>
      </c>
      <c r="BE2212" s="135">
        <f>IF(N2212="základní",J2212,0)</f>
        <v>14700</v>
      </c>
      <c r="BF2212" s="135">
        <f>IF(N2212="snížená",J2212,0)</f>
        <v>0</v>
      </c>
      <c r="BG2212" s="135">
        <f>IF(N2212="zákl. přenesená",J2212,0)</f>
        <v>0</v>
      </c>
      <c r="BH2212" s="135">
        <f>IF(N2212="sníž. přenesená",J2212,0)</f>
        <v>0</v>
      </c>
      <c r="BI2212" s="135">
        <f>IF(N2212="nulová",J2212,0)</f>
        <v>0</v>
      </c>
      <c r="BJ2212" s="13" t="s">
        <v>82</v>
      </c>
      <c r="BK2212" s="135">
        <f>ROUND(I2212*H2212,2)</f>
        <v>14700</v>
      </c>
      <c r="BL2212" s="13" t="s">
        <v>280</v>
      </c>
      <c r="BM2212" s="134" t="s">
        <v>4154</v>
      </c>
    </row>
    <row r="2213" spans="2:65" s="1" customFormat="1">
      <c r="B2213" s="25"/>
      <c r="D2213" s="136" t="s">
        <v>134</v>
      </c>
      <c r="F2213" s="137" t="s">
        <v>4153</v>
      </c>
      <c r="L2213" s="25"/>
      <c r="M2213" s="138"/>
      <c r="T2213" s="49"/>
      <c r="AT2213" s="13" t="s">
        <v>134</v>
      </c>
      <c r="AU2213" s="13" t="s">
        <v>84</v>
      </c>
    </row>
    <row r="2214" spans="2:65" s="1" customFormat="1" ht="16.5" customHeight="1">
      <c r="B2214" s="25"/>
      <c r="C2214" s="140" t="s">
        <v>2733</v>
      </c>
      <c r="D2214" s="140" t="s">
        <v>3608</v>
      </c>
      <c r="E2214" s="141" t="s">
        <v>4155</v>
      </c>
      <c r="F2214" s="142" t="s">
        <v>4156</v>
      </c>
      <c r="G2214" s="143" t="s">
        <v>431</v>
      </c>
      <c r="H2214" s="144">
        <v>50</v>
      </c>
      <c r="I2214" s="145">
        <v>295</v>
      </c>
      <c r="J2214" s="145">
        <f>ROUND(I2214*H2214,2)</f>
        <v>14750</v>
      </c>
      <c r="K2214" s="142" t="s">
        <v>132</v>
      </c>
      <c r="L2214" s="146"/>
      <c r="M2214" s="147" t="s">
        <v>1</v>
      </c>
      <c r="N2214" s="148" t="s">
        <v>39</v>
      </c>
      <c r="O2214" s="132">
        <v>0</v>
      </c>
      <c r="P2214" s="132">
        <f>O2214*H2214</f>
        <v>0</v>
      </c>
      <c r="Q2214" s="132">
        <v>2.5899999999999999E-3</v>
      </c>
      <c r="R2214" s="132">
        <f>Q2214*H2214</f>
        <v>0.1295</v>
      </c>
      <c r="S2214" s="132">
        <v>0</v>
      </c>
      <c r="T2214" s="133">
        <f>S2214*H2214</f>
        <v>0</v>
      </c>
      <c r="AR2214" s="134" t="s">
        <v>720</v>
      </c>
      <c r="AT2214" s="134" t="s">
        <v>3608</v>
      </c>
      <c r="AU2214" s="134" t="s">
        <v>84</v>
      </c>
      <c r="AY2214" s="13" t="s">
        <v>125</v>
      </c>
      <c r="BE2214" s="135">
        <f>IF(N2214="základní",J2214,0)</f>
        <v>14750</v>
      </c>
      <c r="BF2214" s="135">
        <f>IF(N2214="snížená",J2214,0)</f>
        <v>0</v>
      </c>
      <c r="BG2214" s="135">
        <f>IF(N2214="zákl. přenesená",J2214,0)</f>
        <v>0</v>
      </c>
      <c r="BH2214" s="135">
        <f>IF(N2214="sníž. přenesená",J2214,0)</f>
        <v>0</v>
      </c>
      <c r="BI2214" s="135">
        <f>IF(N2214="nulová",J2214,0)</f>
        <v>0</v>
      </c>
      <c r="BJ2214" s="13" t="s">
        <v>82</v>
      </c>
      <c r="BK2214" s="135">
        <f>ROUND(I2214*H2214,2)</f>
        <v>14750</v>
      </c>
      <c r="BL2214" s="13" t="s">
        <v>280</v>
      </c>
      <c r="BM2214" s="134" t="s">
        <v>4157</v>
      </c>
    </row>
    <row r="2215" spans="2:65" s="1" customFormat="1">
      <c r="B2215" s="25"/>
      <c r="D2215" s="136" t="s">
        <v>134</v>
      </c>
      <c r="F2215" s="137" t="s">
        <v>4156</v>
      </c>
      <c r="L2215" s="25"/>
      <c r="M2215" s="138"/>
      <c r="T2215" s="49"/>
      <c r="AT2215" s="13" t="s">
        <v>134</v>
      </c>
      <c r="AU2215" s="13" t="s">
        <v>84</v>
      </c>
    </row>
    <row r="2216" spans="2:65" s="1" customFormat="1" ht="16.5" customHeight="1">
      <c r="B2216" s="25"/>
      <c r="C2216" s="140" t="s">
        <v>4158</v>
      </c>
      <c r="D2216" s="140" t="s">
        <v>3608</v>
      </c>
      <c r="E2216" s="141" t="s">
        <v>4159</v>
      </c>
      <c r="F2216" s="142" t="s">
        <v>4160</v>
      </c>
      <c r="G2216" s="143" t="s">
        <v>146</v>
      </c>
      <c r="H2216" s="144">
        <v>5</v>
      </c>
      <c r="I2216" s="145">
        <v>11200</v>
      </c>
      <c r="J2216" s="145">
        <f>ROUND(I2216*H2216,2)</f>
        <v>56000</v>
      </c>
      <c r="K2216" s="142" t="s">
        <v>132</v>
      </c>
      <c r="L2216" s="146"/>
      <c r="M2216" s="147" t="s">
        <v>1</v>
      </c>
      <c r="N2216" s="148" t="s">
        <v>39</v>
      </c>
      <c r="O2216" s="132">
        <v>0</v>
      </c>
      <c r="P2216" s="132">
        <f>O2216*H2216</f>
        <v>0</v>
      </c>
      <c r="Q2216" s="132">
        <v>0</v>
      </c>
      <c r="R2216" s="132">
        <f>Q2216*H2216</f>
        <v>0</v>
      </c>
      <c r="S2216" s="132">
        <v>0</v>
      </c>
      <c r="T2216" s="133">
        <f>S2216*H2216</f>
        <v>0</v>
      </c>
      <c r="AR2216" s="134" t="s">
        <v>720</v>
      </c>
      <c r="AT2216" s="134" t="s">
        <v>3608</v>
      </c>
      <c r="AU2216" s="134" t="s">
        <v>84</v>
      </c>
      <c r="AY2216" s="13" t="s">
        <v>125</v>
      </c>
      <c r="BE2216" s="135">
        <f>IF(N2216="základní",J2216,0)</f>
        <v>56000</v>
      </c>
      <c r="BF2216" s="135">
        <f>IF(N2216="snížená",J2216,0)</f>
        <v>0</v>
      </c>
      <c r="BG2216" s="135">
        <f>IF(N2216="zákl. přenesená",J2216,0)</f>
        <v>0</v>
      </c>
      <c r="BH2216" s="135">
        <f>IF(N2216="sníž. přenesená",J2216,0)</f>
        <v>0</v>
      </c>
      <c r="BI2216" s="135">
        <f>IF(N2216="nulová",J2216,0)</f>
        <v>0</v>
      </c>
      <c r="BJ2216" s="13" t="s">
        <v>82</v>
      </c>
      <c r="BK2216" s="135">
        <f>ROUND(I2216*H2216,2)</f>
        <v>56000</v>
      </c>
      <c r="BL2216" s="13" t="s">
        <v>280</v>
      </c>
      <c r="BM2216" s="134" t="s">
        <v>4161</v>
      </c>
    </row>
    <row r="2217" spans="2:65" s="1" customFormat="1">
      <c r="B2217" s="25"/>
      <c r="D2217" s="136" t="s">
        <v>134</v>
      </c>
      <c r="F2217" s="137" t="s">
        <v>4160</v>
      </c>
      <c r="L2217" s="25"/>
      <c r="M2217" s="138"/>
      <c r="T2217" s="49"/>
      <c r="AT2217" s="13" t="s">
        <v>134</v>
      </c>
      <c r="AU2217" s="13" t="s">
        <v>84</v>
      </c>
    </row>
    <row r="2218" spans="2:65" s="1" customFormat="1" ht="16.5" customHeight="1">
      <c r="B2218" s="25"/>
      <c r="C2218" s="140" t="s">
        <v>2737</v>
      </c>
      <c r="D2218" s="140" t="s">
        <v>3608</v>
      </c>
      <c r="E2218" s="141" t="s">
        <v>4162</v>
      </c>
      <c r="F2218" s="142" t="s">
        <v>4163</v>
      </c>
      <c r="G2218" s="143" t="s">
        <v>146</v>
      </c>
      <c r="H2218" s="144">
        <v>5</v>
      </c>
      <c r="I2218" s="145">
        <v>5240</v>
      </c>
      <c r="J2218" s="145">
        <f>ROUND(I2218*H2218,2)</f>
        <v>26200</v>
      </c>
      <c r="K2218" s="142" t="s">
        <v>132</v>
      </c>
      <c r="L2218" s="146"/>
      <c r="M2218" s="147" t="s">
        <v>1</v>
      </c>
      <c r="N2218" s="148" t="s">
        <v>39</v>
      </c>
      <c r="O2218" s="132">
        <v>0</v>
      </c>
      <c r="P2218" s="132">
        <f>O2218*H2218</f>
        <v>0</v>
      </c>
      <c r="Q2218" s="132">
        <v>0</v>
      </c>
      <c r="R2218" s="132">
        <f>Q2218*H2218</f>
        <v>0</v>
      </c>
      <c r="S2218" s="132">
        <v>0</v>
      </c>
      <c r="T2218" s="133">
        <f>S2218*H2218</f>
        <v>0</v>
      </c>
      <c r="AR2218" s="134" t="s">
        <v>720</v>
      </c>
      <c r="AT2218" s="134" t="s">
        <v>3608</v>
      </c>
      <c r="AU2218" s="134" t="s">
        <v>84</v>
      </c>
      <c r="AY2218" s="13" t="s">
        <v>125</v>
      </c>
      <c r="BE2218" s="135">
        <f>IF(N2218="základní",J2218,0)</f>
        <v>26200</v>
      </c>
      <c r="BF2218" s="135">
        <f>IF(N2218="snížená",J2218,0)</f>
        <v>0</v>
      </c>
      <c r="BG2218" s="135">
        <f>IF(N2218="zákl. přenesená",J2218,0)</f>
        <v>0</v>
      </c>
      <c r="BH2218" s="135">
        <f>IF(N2218="sníž. přenesená",J2218,0)</f>
        <v>0</v>
      </c>
      <c r="BI2218" s="135">
        <f>IF(N2218="nulová",J2218,0)</f>
        <v>0</v>
      </c>
      <c r="BJ2218" s="13" t="s">
        <v>82</v>
      </c>
      <c r="BK2218" s="135">
        <f>ROUND(I2218*H2218,2)</f>
        <v>26200</v>
      </c>
      <c r="BL2218" s="13" t="s">
        <v>280</v>
      </c>
      <c r="BM2218" s="134" t="s">
        <v>4164</v>
      </c>
    </row>
    <row r="2219" spans="2:65" s="1" customFormat="1">
      <c r="B2219" s="25"/>
      <c r="D2219" s="136" t="s">
        <v>134</v>
      </c>
      <c r="F2219" s="137" t="s">
        <v>4163</v>
      </c>
      <c r="L2219" s="25"/>
      <c r="M2219" s="138"/>
      <c r="T2219" s="49"/>
      <c r="AT2219" s="13" t="s">
        <v>134</v>
      </c>
      <c r="AU2219" s="13" t="s">
        <v>84</v>
      </c>
    </row>
    <row r="2220" spans="2:65" s="1" customFormat="1" ht="16.5" customHeight="1">
      <c r="B2220" s="25"/>
      <c r="C2220" s="140" t="s">
        <v>4165</v>
      </c>
      <c r="D2220" s="140" t="s">
        <v>3608</v>
      </c>
      <c r="E2220" s="141" t="s">
        <v>4166</v>
      </c>
      <c r="F2220" s="142" t="s">
        <v>4167</v>
      </c>
      <c r="G2220" s="143" t="s">
        <v>146</v>
      </c>
      <c r="H2220" s="144">
        <v>5</v>
      </c>
      <c r="I2220" s="145">
        <v>2200</v>
      </c>
      <c r="J2220" s="145">
        <f>ROUND(I2220*H2220,2)</f>
        <v>11000</v>
      </c>
      <c r="K2220" s="142" t="s">
        <v>132</v>
      </c>
      <c r="L2220" s="146"/>
      <c r="M2220" s="147" t="s">
        <v>1</v>
      </c>
      <c r="N2220" s="148" t="s">
        <v>39</v>
      </c>
      <c r="O2220" s="132">
        <v>0</v>
      </c>
      <c r="P2220" s="132">
        <f>O2220*H2220</f>
        <v>0</v>
      </c>
      <c r="Q2220" s="132">
        <v>0.39</v>
      </c>
      <c r="R2220" s="132">
        <f>Q2220*H2220</f>
        <v>1.9500000000000002</v>
      </c>
      <c r="S2220" s="132">
        <v>0</v>
      </c>
      <c r="T2220" s="133">
        <f>S2220*H2220</f>
        <v>0</v>
      </c>
      <c r="AR2220" s="134" t="s">
        <v>720</v>
      </c>
      <c r="AT2220" s="134" t="s">
        <v>3608</v>
      </c>
      <c r="AU2220" s="134" t="s">
        <v>84</v>
      </c>
      <c r="AY2220" s="13" t="s">
        <v>125</v>
      </c>
      <c r="BE2220" s="135">
        <f>IF(N2220="základní",J2220,0)</f>
        <v>11000</v>
      </c>
      <c r="BF2220" s="135">
        <f>IF(N2220="snížená",J2220,0)</f>
        <v>0</v>
      </c>
      <c r="BG2220" s="135">
        <f>IF(N2220="zákl. přenesená",J2220,0)</f>
        <v>0</v>
      </c>
      <c r="BH2220" s="135">
        <f>IF(N2220="sníž. přenesená",J2220,0)</f>
        <v>0</v>
      </c>
      <c r="BI2220" s="135">
        <f>IF(N2220="nulová",J2220,0)</f>
        <v>0</v>
      </c>
      <c r="BJ2220" s="13" t="s">
        <v>82</v>
      </c>
      <c r="BK2220" s="135">
        <f>ROUND(I2220*H2220,2)</f>
        <v>11000</v>
      </c>
      <c r="BL2220" s="13" t="s">
        <v>280</v>
      </c>
      <c r="BM2220" s="134" t="s">
        <v>4168</v>
      </c>
    </row>
    <row r="2221" spans="2:65" s="1" customFormat="1">
      <c r="B2221" s="25"/>
      <c r="D2221" s="136" t="s">
        <v>134</v>
      </c>
      <c r="F2221" s="137" t="s">
        <v>4167</v>
      </c>
      <c r="L2221" s="25"/>
      <c r="M2221" s="138"/>
      <c r="T2221" s="49"/>
      <c r="AT2221" s="13" t="s">
        <v>134</v>
      </c>
      <c r="AU2221" s="13" t="s">
        <v>84</v>
      </c>
    </row>
    <row r="2222" spans="2:65" s="1" customFormat="1" ht="16.5" customHeight="1">
      <c r="B2222" s="25"/>
      <c r="C2222" s="140" t="s">
        <v>2742</v>
      </c>
      <c r="D2222" s="140" t="s">
        <v>3608</v>
      </c>
      <c r="E2222" s="141" t="s">
        <v>4169</v>
      </c>
      <c r="F2222" s="142" t="s">
        <v>4170</v>
      </c>
      <c r="G2222" s="143" t="s">
        <v>146</v>
      </c>
      <c r="H2222" s="144">
        <v>20</v>
      </c>
      <c r="I2222" s="145">
        <v>142</v>
      </c>
      <c r="J2222" s="145">
        <f>ROUND(I2222*H2222,2)</f>
        <v>2840</v>
      </c>
      <c r="K2222" s="142" t="s">
        <v>132</v>
      </c>
      <c r="L2222" s="146"/>
      <c r="M2222" s="147" t="s">
        <v>1</v>
      </c>
      <c r="N2222" s="148" t="s">
        <v>39</v>
      </c>
      <c r="O2222" s="132">
        <v>0</v>
      </c>
      <c r="P2222" s="132">
        <f>O2222*H2222</f>
        <v>0</v>
      </c>
      <c r="Q2222" s="132">
        <v>3.1E-2</v>
      </c>
      <c r="R2222" s="132">
        <f>Q2222*H2222</f>
        <v>0.62</v>
      </c>
      <c r="S2222" s="132">
        <v>0</v>
      </c>
      <c r="T2222" s="133">
        <f>S2222*H2222</f>
        <v>0</v>
      </c>
      <c r="AR2222" s="134" t="s">
        <v>720</v>
      </c>
      <c r="AT2222" s="134" t="s">
        <v>3608</v>
      </c>
      <c r="AU2222" s="134" t="s">
        <v>84</v>
      </c>
      <c r="AY2222" s="13" t="s">
        <v>125</v>
      </c>
      <c r="BE2222" s="135">
        <f>IF(N2222="základní",J2222,0)</f>
        <v>2840</v>
      </c>
      <c r="BF2222" s="135">
        <f>IF(N2222="snížená",J2222,0)</f>
        <v>0</v>
      </c>
      <c r="BG2222" s="135">
        <f>IF(N2222="zákl. přenesená",J2222,0)</f>
        <v>0</v>
      </c>
      <c r="BH2222" s="135">
        <f>IF(N2222="sníž. přenesená",J2222,0)</f>
        <v>0</v>
      </c>
      <c r="BI2222" s="135">
        <f>IF(N2222="nulová",J2222,0)</f>
        <v>0</v>
      </c>
      <c r="BJ2222" s="13" t="s">
        <v>82</v>
      </c>
      <c r="BK2222" s="135">
        <f>ROUND(I2222*H2222,2)</f>
        <v>2840</v>
      </c>
      <c r="BL2222" s="13" t="s">
        <v>280</v>
      </c>
      <c r="BM2222" s="134" t="s">
        <v>4171</v>
      </c>
    </row>
    <row r="2223" spans="2:65" s="1" customFormat="1">
      <c r="B2223" s="25"/>
      <c r="D2223" s="136" t="s">
        <v>134</v>
      </c>
      <c r="F2223" s="137" t="s">
        <v>4170</v>
      </c>
      <c r="L2223" s="25"/>
      <c r="M2223" s="138"/>
      <c r="T2223" s="49"/>
      <c r="AT2223" s="13" t="s">
        <v>134</v>
      </c>
      <c r="AU2223" s="13" t="s">
        <v>84</v>
      </c>
    </row>
    <row r="2224" spans="2:65" s="1" customFormat="1" ht="16.5" customHeight="1">
      <c r="B2224" s="25"/>
      <c r="C2224" s="140" t="s">
        <v>4172</v>
      </c>
      <c r="D2224" s="140" t="s">
        <v>3608</v>
      </c>
      <c r="E2224" s="141" t="s">
        <v>4173</v>
      </c>
      <c r="F2224" s="142" t="s">
        <v>4174</v>
      </c>
      <c r="G2224" s="143" t="s">
        <v>146</v>
      </c>
      <c r="H2224" s="144">
        <v>50</v>
      </c>
      <c r="I2224" s="145">
        <v>194</v>
      </c>
      <c r="J2224" s="145">
        <f>ROUND(I2224*H2224,2)</f>
        <v>9700</v>
      </c>
      <c r="K2224" s="142" t="s">
        <v>132</v>
      </c>
      <c r="L2224" s="146"/>
      <c r="M2224" s="147" t="s">
        <v>1</v>
      </c>
      <c r="N2224" s="148" t="s">
        <v>39</v>
      </c>
      <c r="O2224" s="132">
        <v>0</v>
      </c>
      <c r="P2224" s="132">
        <f>O2224*H2224</f>
        <v>0</v>
      </c>
      <c r="Q2224" s="132">
        <v>7.9000000000000001E-2</v>
      </c>
      <c r="R2224" s="132">
        <f>Q2224*H2224</f>
        <v>3.95</v>
      </c>
      <c r="S2224" s="132">
        <v>0</v>
      </c>
      <c r="T2224" s="133">
        <f>S2224*H2224</f>
        <v>0</v>
      </c>
      <c r="AR2224" s="134" t="s">
        <v>720</v>
      </c>
      <c r="AT2224" s="134" t="s">
        <v>3608</v>
      </c>
      <c r="AU2224" s="134" t="s">
        <v>84</v>
      </c>
      <c r="AY2224" s="13" t="s">
        <v>125</v>
      </c>
      <c r="BE2224" s="135">
        <f>IF(N2224="základní",J2224,0)</f>
        <v>9700</v>
      </c>
      <c r="BF2224" s="135">
        <f>IF(N2224="snížená",J2224,0)</f>
        <v>0</v>
      </c>
      <c r="BG2224" s="135">
        <f>IF(N2224="zákl. přenesená",J2224,0)</f>
        <v>0</v>
      </c>
      <c r="BH2224" s="135">
        <f>IF(N2224="sníž. přenesená",J2224,0)</f>
        <v>0</v>
      </c>
      <c r="BI2224" s="135">
        <f>IF(N2224="nulová",J2224,0)</f>
        <v>0</v>
      </c>
      <c r="BJ2224" s="13" t="s">
        <v>82</v>
      </c>
      <c r="BK2224" s="135">
        <f>ROUND(I2224*H2224,2)</f>
        <v>9700</v>
      </c>
      <c r="BL2224" s="13" t="s">
        <v>280</v>
      </c>
      <c r="BM2224" s="134" t="s">
        <v>4175</v>
      </c>
    </row>
    <row r="2225" spans="2:65" s="1" customFormat="1">
      <c r="B2225" s="25"/>
      <c r="D2225" s="136" t="s">
        <v>134</v>
      </c>
      <c r="F2225" s="137" t="s">
        <v>4174</v>
      </c>
      <c r="L2225" s="25"/>
      <c r="M2225" s="138"/>
      <c r="T2225" s="49"/>
      <c r="AT2225" s="13" t="s">
        <v>134</v>
      </c>
      <c r="AU2225" s="13" t="s">
        <v>84</v>
      </c>
    </row>
    <row r="2226" spans="2:65" s="1" customFormat="1" ht="16.5" customHeight="1">
      <c r="B2226" s="25"/>
      <c r="C2226" s="140" t="s">
        <v>2746</v>
      </c>
      <c r="D2226" s="140" t="s">
        <v>3608</v>
      </c>
      <c r="E2226" s="141" t="s">
        <v>4176</v>
      </c>
      <c r="F2226" s="142" t="s">
        <v>4177</v>
      </c>
      <c r="G2226" s="143" t="s">
        <v>146</v>
      </c>
      <c r="H2226" s="144">
        <v>5</v>
      </c>
      <c r="I2226" s="145">
        <v>21200</v>
      </c>
      <c r="J2226" s="145">
        <f>ROUND(I2226*H2226,2)</f>
        <v>106000</v>
      </c>
      <c r="K2226" s="142" t="s">
        <v>132</v>
      </c>
      <c r="L2226" s="146"/>
      <c r="M2226" s="147" t="s">
        <v>1</v>
      </c>
      <c r="N2226" s="148" t="s">
        <v>39</v>
      </c>
      <c r="O2226" s="132">
        <v>0</v>
      </c>
      <c r="P2226" s="132">
        <f>O2226*H2226</f>
        <v>0</v>
      </c>
      <c r="Q2226" s="132">
        <v>1.125</v>
      </c>
      <c r="R2226" s="132">
        <f>Q2226*H2226</f>
        <v>5.625</v>
      </c>
      <c r="S2226" s="132">
        <v>0</v>
      </c>
      <c r="T2226" s="133">
        <f>S2226*H2226</f>
        <v>0</v>
      </c>
      <c r="AR2226" s="134" t="s">
        <v>720</v>
      </c>
      <c r="AT2226" s="134" t="s">
        <v>3608</v>
      </c>
      <c r="AU2226" s="134" t="s">
        <v>84</v>
      </c>
      <c r="AY2226" s="13" t="s">
        <v>125</v>
      </c>
      <c r="BE2226" s="135">
        <f>IF(N2226="základní",J2226,0)</f>
        <v>106000</v>
      </c>
      <c r="BF2226" s="135">
        <f>IF(N2226="snížená",J2226,0)</f>
        <v>0</v>
      </c>
      <c r="BG2226" s="135">
        <f>IF(N2226="zákl. přenesená",J2226,0)</f>
        <v>0</v>
      </c>
      <c r="BH2226" s="135">
        <f>IF(N2226="sníž. přenesená",J2226,0)</f>
        <v>0</v>
      </c>
      <c r="BI2226" s="135">
        <f>IF(N2226="nulová",J2226,0)</f>
        <v>0</v>
      </c>
      <c r="BJ2226" s="13" t="s">
        <v>82</v>
      </c>
      <c r="BK2226" s="135">
        <f>ROUND(I2226*H2226,2)</f>
        <v>106000</v>
      </c>
      <c r="BL2226" s="13" t="s">
        <v>280</v>
      </c>
      <c r="BM2226" s="134" t="s">
        <v>4178</v>
      </c>
    </row>
    <row r="2227" spans="2:65" s="1" customFormat="1">
      <c r="B2227" s="25"/>
      <c r="D2227" s="136" t="s">
        <v>134</v>
      </c>
      <c r="F2227" s="137" t="s">
        <v>4177</v>
      </c>
      <c r="L2227" s="25"/>
      <c r="M2227" s="138"/>
      <c r="T2227" s="49"/>
      <c r="AT2227" s="13" t="s">
        <v>134</v>
      </c>
      <c r="AU2227" s="13" t="s">
        <v>84</v>
      </c>
    </row>
    <row r="2228" spans="2:65" s="1" customFormat="1" ht="16.5" customHeight="1">
      <c r="B2228" s="25"/>
      <c r="C2228" s="140" t="s">
        <v>4179</v>
      </c>
      <c r="D2228" s="140" t="s">
        <v>3608</v>
      </c>
      <c r="E2228" s="141" t="s">
        <v>4180</v>
      </c>
      <c r="F2228" s="142" t="s">
        <v>4181</v>
      </c>
      <c r="G2228" s="143" t="s">
        <v>146</v>
      </c>
      <c r="H2228" s="144">
        <v>20</v>
      </c>
      <c r="I2228" s="145">
        <v>489</v>
      </c>
      <c r="J2228" s="145">
        <f>ROUND(I2228*H2228,2)</f>
        <v>9780</v>
      </c>
      <c r="K2228" s="142" t="s">
        <v>132</v>
      </c>
      <c r="L2228" s="146"/>
      <c r="M2228" s="147" t="s">
        <v>1</v>
      </c>
      <c r="N2228" s="148" t="s">
        <v>39</v>
      </c>
      <c r="O2228" s="132">
        <v>0</v>
      </c>
      <c r="P2228" s="132">
        <f>O2228*H2228</f>
        <v>0</v>
      </c>
      <c r="Q2228" s="132">
        <v>0.13200000000000001</v>
      </c>
      <c r="R2228" s="132">
        <f>Q2228*H2228</f>
        <v>2.64</v>
      </c>
      <c r="S2228" s="132">
        <v>0</v>
      </c>
      <c r="T2228" s="133">
        <f>S2228*H2228</f>
        <v>0</v>
      </c>
      <c r="AR2228" s="134" t="s">
        <v>720</v>
      </c>
      <c r="AT2228" s="134" t="s">
        <v>3608</v>
      </c>
      <c r="AU2228" s="134" t="s">
        <v>84</v>
      </c>
      <c r="AY2228" s="13" t="s">
        <v>125</v>
      </c>
      <c r="BE2228" s="135">
        <f>IF(N2228="základní",J2228,0)</f>
        <v>9780</v>
      </c>
      <c r="BF2228" s="135">
        <f>IF(N2228="snížená",J2228,0)</f>
        <v>0</v>
      </c>
      <c r="BG2228" s="135">
        <f>IF(N2228="zákl. přenesená",J2228,0)</f>
        <v>0</v>
      </c>
      <c r="BH2228" s="135">
        <f>IF(N2228="sníž. přenesená",J2228,0)</f>
        <v>0</v>
      </c>
      <c r="BI2228" s="135">
        <f>IF(N2228="nulová",J2228,0)</f>
        <v>0</v>
      </c>
      <c r="BJ2228" s="13" t="s">
        <v>82</v>
      </c>
      <c r="BK2228" s="135">
        <f>ROUND(I2228*H2228,2)</f>
        <v>9780</v>
      </c>
      <c r="BL2228" s="13" t="s">
        <v>280</v>
      </c>
      <c r="BM2228" s="134" t="s">
        <v>4182</v>
      </c>
    </row>
    <row r="2229" spans="2:65" s="1" customFormat="1">
      <c r="B2229" s="25"/>
      <c r="D2229" s="136" t="s">
        <v>134</v>
      </c>
      <c r="F2229" s="137" t="s">
        <v>4181</v>
      </c>
      <c r="L2229" s="25"/>
      <c r="M2229" s="138"/>
      <c r="T2229" s="49"/>
      <c r="AT2229" s="13" t="s">
        <v>134</v>
      </c>
      <c r="AU2229" s="13" t="s">
        <v>84</v>
      </c>
    </row>
    <row r="2230" spans="2:65" s="1" customFormat="1" ht="16.5" customHeight="1">
      <c r="B2230" s="25"/>
      <c r="C2230" s="140" t="s">
        <v>2751</v>
      </c>
      <c r="D2230" s="140" t="s">
        <v>3608</v>
      </c>
      <c r="E2230" s="141" t="s">
        <v>4183</v>
      </c>
      <c r="F2230" s="142" t="s">
        <v>4184</v>
      </c>
      <c r="G2230" s="143" t="s">
        <v>146</v>
      </c>
      <c r="H2230" s="144">
        <v>20</v>
      </c>
      <c r="I2230" s="145">
        <v>622</v>
      </c>
      <c r="J2230" s="145">
        <f>ROUND(I2230*H2230,2)</f>
        <v>12440</v>
      </c>
      <c r="K2230" s="142" t="s">
        <v>132</v>
      </c>
      <c r="L2230" s="146"/>
      <c r="M2230" s="147" t="s">
        <v>1</v>
      </c>
      <c r="N2230" s="148" t="s">
        <v>39</v>
      </c>
      <c r="O2230" s="132">
        <v>0</v>
      </c>
      <c r="P2230" s="132">
        <f>O2230*H2230</f>
        <v>0</v>
      </c>
      <c r="Q2230" s="132">
        <v>0.14899999999999999</v>
      </c>
      <c r="R2230" s="132">
        <f>Q2230*H2230</f>
        <v>2.98</v>
      </c>
      <c r="S2230" s="132">
        <v>0</v>
      </c>
      <c r="T2230" s="133">
        <f>S2230*H2230</f>
        <v>0</v>
      </c>
      <c r="AR2230" s="134" t="s">
        <v>720</v>
      </c>
      <c r="AT2230" s="134" t="s">
        <v>3608</v>
      </c>
      <c r="AU2230" s="134" t="s">
        <v>84</v>
      </c>
      <c r="AY2230" s="13" t="s">
        <v>125</v>
      </c>
      <c r="BE2230" s="135">
        <f>IF(N2230="základní",J2230,0)</f>
        <v>12440</v>
      </c>
      <c r="BF2230" s="135">
        <f>IF(N2230="snížená",J2230,0)</f>
        <v>0</v>
      </c>
      <c r="BG2230" s="135">
        <f>IF(N2230="zákl. přenesená",J2230,0)</f>
        <v>0</v>
      </c>
      <c r="BH2230" s="135">
        <f>IF(N2230="sníž. přenesená",J2230,0)</f>
        <v>0</v>
      </c>
      <c r="BI2230" s="135">
        <f>IF(N2230="nulová",J2230,0)</f>
        <v>0</v>
      </c>
      <c r="BJ2230" s="13" t="s">
        <v>82</v>
      </c>
      <c r="BK2230" s="135">
        <f>ROUND(I2230*H2230,2)</f>
        <v>12440</v>
      </c>
      <c r="BL2230" s="13" t="s">
        <v>280</v>
      </c>
      <c r="BM2230" s="134" t="s">
        <v>4185</v>
      </c>
    </row>
    <row r="2231" spans="2:65" s="1" customFormat="1">
      <c r="B2231" s="25"/>
      <c r="D2231" s="136" t="s">
        <v>134</v>
      </c>
      <c r="F2231" s="137" t="s">
        <v>4184</v>
      </c>
      <c r="L2231" s="25"/>
      <c r="M2231" s="138"/>
      <c r="T2231" s="49"/>
      <c r="AT2231" s="13" t="s">
        <v>134</v>
      </c>
      <c r="AU2231" s="13" t="s">
        <v>84</v>
      </c>
    </row>
    <row r="2232" spans="2:65" s="1" customFormat="1" ht="16.5" customHeight="1">
      <c r="B2232" s="25"/>
      <c r="C2232" s="140" t="s">
        <v>4186</v>
      </c>
      <c r="D2232" s="140" t="s">
        <v>3608</v>
      </c>
      <c r="E2232" s="141" t="s">
        <v>4187</v>
      </c>
      <c r="F2232" s="142" t="s">
        <v>4188</v>
      </c>
      <c r="G2232" s="143" t="s">
        <v>146</v>
      </c>
      <c r="H2232" s="144">
        <v>5</v>
      </c>
      <c r="I2232" s="145">
        <v>8790</v>
      </c>
      <c r="J2232" s="145">
        <f>ROUND(I2232*H2232,2)</f>
        <v>43950</v>
      </c>
      <c r="K2232" s="142" t="s">
        <v>132</v>
      </c>
      <c r="L2232" s="146"/>
      <c r="M2232" s="147" t="s">
        <v>1</v>
      </c>
      <c r="N2232" s="148" t="s">
        <v>39</v>
      </c>
      <c r="O2232" s="132">
        <v>0</v>
      </c>
      <c r="P2232" s="132">
        <f>O2232*H2232</f>
        <v>0</v>
      </c>
      <c r="Q2232" s="132">
        <v>1.4379999999999999</v>
      </c>
      <c r="R2232" s="132">
        <f>Q2232*H2232</f>
        <v>7.1899999999999995</v>
      </c>
      <c r="S2232" s="132">
        <v>0</v>
      </c>
      <c r="T2232" s="133">
        <f>S2232*H2232</f>
        <v>0</v>
      </c>
      <c r="AR2232" s="134" t="s">
        <v>720</v>
      </c>
      <c r="AT2232" s="134" t="s">
        <v>3608</v>
      </c>
      <c r="AU2232" s="134" t="s">
        <v>84</v>
      </c>
      <c r="AY2232" s="13" t="s">
        <v>125</v>
      </c>
      <c r="BE2232" s="135">
        <f>IF(N2232="základní",J2232,0)</f>
        <v>43950</v>
      </c>
      <c r="BF2232" s="135">
        <f>IF(N2232="snížená",J2232,0)</f>
        <v>0</v>
      </c>
      <c r="BG2232" s="135">
        <f>IF(N2232="zákl. přenesená",J2232,0)</f>
        <v>0</v>
      </c>
      <c r="BH2232" s="135">
        <f>IF(N2232="sníž. přenesená",J2232,0)</f>
        <v>0</v>
      </c>
      <c r="BI2232" s="135">
        <f>IF(N2232="nulová",J2232,0)</f>
        <v>0</v>
      </c>
      <c r="BJ2232" s="13" t="s">
        <v>82</v>
      </c>
      <c r="BK2232" s="135">
        <f>ROUND(I2232*H2232,2)</f>
        <v>43950</v>
      </c>
      <c r="BL2232" s="13" t="s">
        <v>280</v>
      </c>
      <c r="BM2232" s="134" t="s">
        <v>4189</v>
      </c>
    </row>
    <row r="2233" spans="2:65" s="1" customFormat="1">
      <c r="B2233" s="25"/>
      <c r="D2233" s="136" t="s">
        <v>134</v>
      </c>
      <c r="F2233" s="137" t="s">
        <v>4188</v>
      </c>
      <c r="L2233" s="25"/>
      <c r="M2233" s="138"/>
      <c r="T2233" s="49"/>
      <c r="AT2233" s="13" t="s">
        <v>134</v>
      </c>
      <c r="AU2233" s="13" t="s">
        <v>84</v>
      </c>
    </row>
    <row r="2234" spans="2:65" s="1" customFormat="1" ht="16.5" customHeight="1">
      <c r="B2234" s="25"/>
      <c r="C2234" s="140" t="s">
        <v>2755</v>
      </c>
      <c r="D2234" s="140" t="s">
        <v>3608</v>
      </c>
      <c r="E2234" s="141" t="s">
        <v>4190</v>
      </c>
      <c r="F2234" s="142" t="s">
        <v>4191</v>
      </c>
      <c r="G2234" s="143" t="s">
        <v>146</v>
      </c>
      <c r="H2234" s="144">
        <v>10</v>
      </c>
      <c r="I2234" s="145">
        <v>1670</v>
      </c>
      <c r="J2234" s="145">
        <f>ROUND(I2234*H2234,2)</f>
        <v>16700</v>
      </c>
      <c r="K2234" s="142" t="s">
        <v>132</v>
      </c>
      <c r="L2234" s="146"/>
      <c r="M2234" s="147" t="s">
        <v>1</v>
      </c>
      <c r="N2234" s="148" t="s">
        <v>39</v>
      </c>
      <c r="O2234" s="132">
        <v>0</v>
      </c>
      <c r="P2234" s="132">
        <f>O2234*H2234</f>
        <v>0</v>
      </c>
      <c r="Q2234" s="132">
        <v>0.186</v>
      </c>
      <c r="R2234" s="132">
        <f>Q2234*H2234</f>
        <v>1.8599999999999999</v>
      </c>
      <c r="S2234" s="132">
        <v>0</v>
      </c>
      <c r="T2234" s="133">
        <f>S2234*H2234</f>
        <v>0</v>
      </c>
      <c r="AR2234" s="134" t="s">
        <v>720</v>
      </c>
      <c r="AT2234" s="134" t="s">
        <v>3608</v>
      </c>
      <c r="AU2234" s="134" t="s">
        <v>84</v>
      </c>
      <c r="AY2234" s="13" t="s">
        <v>125</v>
      </c>
      <c r="BE2234" s="135">
        <f>IF(N2234="základní",J2234,0)</f>
        <v>16700</v>
      </c>
      <c r="BF2234" s="135">
        <f>IF(N2234="snížená",J2234,0)</f>
        <v>0</v>
      </c>
      <c r="BG2234" s="135">
        <f>IF(N2234="zákl. přenesená",J2234,0)</f>
        <v>0</v>
      </c>
      <c r="BH2234" s="135">
        <f>IF(N2234="sníž. přenesená",J2234,0)</f>
        <v>0</v>
      </c>
      <c r="BI2234" s="135">
        <f>IF(N2234="nulová",J2234,0)</f>
        <v>0</v>
      </c>
      <c r="BJ2234" s="13" t="s">
        <v>82</v>
      </c>
      <c r="BK2234" s="135">
        <f>ROUND(I2234*H2234,2)</f>
        <v>16700</v>
      </c>
      <c r="BL2234" s="13" t="s">
        <v>280</v>
      </c>
      <c r="BM2234" s="134" t="s">
        <v>4192</v>
      </c>
    </row>
    <row r="2235" spans="2:65" s="1" customFormat="1">
      <c r="B2235" s="25"/>
      <c r="D2235" s="136" t="s">
        <v>134</v>
      </c>
      <c r="F2235" s="137" t="s">
        <v>4191</v>
      </c>
      <c r="L2235" s="25"/>
      <c r="M2235" s="138"/>
      <c r="T2235" s="49"/>
      <c r="AT2235" s="13" t="s">
        <v>134</v>
      </c>
      <c r="AU2235" s="13" t="s">
        <v>84</v>
      </c>
    </row>
    <row r="2236" spans="2:65" s="1" customFormat="1" ht="16.5" customHeight="1">
      <c r="B2236" s="25"/>
      <c r="C2236" s="140" t="s">
        <v>4193</v>
      </c>
      <c r="D2236" s="140" t="s">
        <v>3608</v>
      </c>
      <c r="E2236" s="141" t="s">
        <v>4194</v>
      </c>
      <c r="F2236" s="142" t="s">
        <v>4195</v>
      </c>
      <c r="G2236" s="143" t="s">
        <v>146</v>
      </c>
      <c r="H2236" s="144">
        <v>10</v>
      </c>
      <c r="I2236" s="145">
        <v>2560</v>
      </c>
      <c r="J2236" s="145">
        <f>ROUND(I2236*H2236,2)</f>
        <v>25600</v>
      </c>
      <c r="K2236" s="142" t="s">
        <v>132</v>
      </c>
      <c r="L2236" s="146"/>
      <c r="M2236" s="147" t="s">
        <v>1</v>
      </c>
      <c r="N2236" s="148" t="s">
        <v>39</v>
      </c>
      <c r="O2236" s="132">
        <v>0</v>
      </c>
      <c r="P2236" s="132">
        <f>O2236*H2236</f>
        <v>0</v>
      </c>
      <c r="Q2236" s="132">
        <v>0.32100000000000001</v>
      </c>
      <c r="R2236" s="132">
        <f>Q2236*H2236</f>
        <v>3.21</v>
      </c>
      <c r="S2236" s="132">
        <v>0</v>
      </c>
      <c r="T2236" s="133">
        <f>S2236*H2236</f>
        <v>0</v>
      </c>
      <c r="AR2236" s="134" t="s">
        <v>720</v>
      </c>
      <c r="AT2236" s="134" t="s">
        <v>3608</v>
      </c>
      <c r="AU2236" s="134" t="s">
        <v>84</v>
      </c>
      <c r="AY2236" s="13" t="s">
        <v>125</v>
      </c>
      <c r="BE2236" s="135">
        <f>IF(N2236="základní",J2236,0)</f>
        <v>25600</v>
      </c>
      <c r="BF2236" s="135">
        <f>IF(N2236="snížená",J2236,0)</f>
        <v>0</v>
      </c>
      <c r="BG2236" s="135">
        <f>IF(N2236="zákl. přenesená",J2236,0)</f>
        <v>0</v>
      </c>
      <c r="BH2236" s="135">
        <f>IF(N2236="sníž. přenesená",J2236,0)</f>
        <v>0</v>
      </c>
      <c r="BI2236" s="135">
        <f>IF(N2236="nulová",J2236,0)</f>
        <v>0</v>
      </c>
      <c r="BJ2236" s="13" t="s">
        <v>82</v>
      </c>
      <c r="BK2236" s="135">
        <f>ROUND(I2236*H2236,2)</f>
        <v>25600</v>
      </c>
      <c r="BL2236" s="13" t="s">
        <v>280</v>
      </c>
      <c r="BM2236" s="134" t="s">
        <v>4196</v>
      </c>
    </row>
    <row r="2237" spans="2:65" s="1" customFormat="1">
      <c r="B2237" s="25"/>
      <c r="D2237" s="136" t="s">
        <v>134</v>
      </c>
      <c r="F2237" s="137" t="s">
        <v>4195</v>
      </c>
      <c r="L2237" s="25"/>
      <c r="M2237" s="138"/>
      <c r="T2237" s="49"/>
      <c r="AT2237" s="13" t="s">
        <v>134</v>
      </c>
      <c r="AU2237" s="13" t="s">
        <v>84</v>
      </c>
    </row>
    <row r="2238" spans="2:65" s="1" customFormat="1" ht="16.5" customHeight="1">
      <c r="B2238" s="25"/>
      <c r="C2238" s="140" t="s">
        <v>2760</v>
      </c>
      <c r="D2238" s="140" t="s">
        <v>3608</v>
      </c>
      <c r="E2238" s="141" t="s">
        <v>4197</v>
      </c>
      <c r="F2238" s="142" t="s">
        <v>4198</v>
      </c>
      <c r="G2238" s="143" t="s">
        <v>146</v>
      </c>
      <c r="H2238" s="144">
        <v>100</v>
      </c>
      <c r="I2238" s="145">
        <v>156</v>
      </c>
      <c r="J2238" s="145">
        <f>ROUND(I2238*H2238,2)</f>
        <v>15600</v>
      </c>
      <c r="K2238" s="142" t="s">
        <v>132</v>
      </c>
      <c r="L2238" s="146"/>
      <c r="M2238" s="147" t="s">
        <v>1</v>
      </c>
      <c r="N2238" s="148" t="s">
        <v>39</v>
      </c>
      <c r="O2238" s="132">
        <v>0</v>
      </c>
      <c r="P2238" s="132">
        <f>O2238*H2238</f>
        <v>0</v>
      </c>
      <c r="Q2238" s="132">
        <v>5.8999999999999997E-2</v>
      </c>
      <c r="R2238" s="132">
        <f>Q2238*H2238</f>
        <v>5.8999999999999995</v>
      </c>
      <c r="S2238" s="132">
        <v>0</v>
      </c>
      <c r="T2238" s="133">
        <f>S2238*H2238</f>
        <v>0</v>
      </c>
      <c r="AR2238" s="134" t="s">
        <v>720</v>
      </c>
      <c r="AT2238" s="134" t="s">
        <v>3608</v>
      </c>
      <c r="AU2238" s="134" t="s">
        <v>84</v>
      </c>
      <c r="AY2238" s="13" t="s">
        <v>125</v>
      </c>
      <c r="BE2238" s="135">
        <f>IF(N2238="základní",J2238,0)</f>
        <v>15600</v>
      </c>
      <c r="BF2238" s="135">
        <f>IF(N2238="snížená",J2238,0)</f>
        <v>0</v>
      </c>
      <c r="BG2238" s="135">
        <f>IF(N2238="zákl. přenesená",J2238,0)</f>
        <v>0</v>
      </c>
      <c r="BH2238" s="135">
        <f>IF(N2238="sníž. přenesená",J2238,0)</f>
        <v>0</v>
      </c>
      <c r="BI2238" s="135">
        <f>IF(N2238="nulová",J2238,0)</f>
        <v>0</v>
      </c>
      <c r="BJ2238" s="13" t="s">
        <v>82</v>
      </c>
      <c r="BK2238" s="135">
        <f>ROUND(I2238*H2238,2)</f>
        <v>15600</v>
      </c>
      <c r="BL2238" s="13" t="s">
        <v>280</v>
      </c>
      <c r="BM2238" s="134" t="s">
        <v>4199</v>
      </c>
    </row>
    <row r="2239" spans="2:65" s="1" customFormat="1">
      <c r="B2239" s="25"/>
      <c r="D2239" s="136" t="s">
        <v>134</v>
      </c>
      <c r="F2239" s="137" t="s">
        <v>4198</v>
      </c>
      <c r="L2239" s="25"/>
      <c r="M2239" s="138"/>
      <c r="T2239" s="49"/>
      <c r="AT2239" s="13" t="s">
        <v>134</v>
      </c>
      <c r="AU2239" s="13" t="s">
        <v>84</v>
      </c>
    </row>
    <row r="2240" spans="2:65" s="1" customFormat="1" ht="16.5" customHeight="1">
      <c r="B2240" s="25"/>
      <c r="C2240" s="140" t="s">
        <v>4200</v>
      </c>
      <c r="D2240" s="140" t="s">
        <v>3608</v>
      </c>
      <c r="E2240" s="141" t="s">
        <v>4201</v>
      </c>
      <c r="F2240" s="142" t="s">
        <v>4202</v>
      </c>
      <c r="G2240" s="143" t="s">
        <v>205</v>
      </c>
      <c r="H2240" s="144">
        <v>100</v>
      </c>
      <c r="I2240" s="145">
        <v>330</v>
      </c>
      <c r="J2240" s="145">
        <f>ROUND(I2240*H2240,2)</f>
        <v>33000</v>
      </c>
      <c r="K2240" s="142" t="s">
        <v>132</v>
      </c>
      <c r="L2240" s="146"/>
      <c r="M2240" s="147" t="s">
        <v>1</v>
      </c>
      <c r="N2240" s="148" t="s">
        <v>39</v>
      </c>
      <c r="O2240" s="132">
        <v>0</v>
      </c>
      <c r="P2240" s="132">
        <f>O2240*H2240</f>
        <v>0</v>
      </c>
      <c r="Q2240" s="132">
        <v>0.25600000000000001</v>
      </c>
      <c r="R2240" s="132">
        <f>Q2240*H2240</f>
        <v>25.6</v>
      </c>
      <c r="S2240" s="132">
        <v>0</v>
      </c>
      <c r="T2240" s="133">
        <f>S2240*H2240</f>
        <v>0</v>
      </c>
      <c r="AR2240" s="134" t="s">
        <v>720</v>
      </c>
      <c r="AT2240" s="134" t="s">
        <v>3608</v>
      </c>
      <c r="AU2240" s="134" t="s">
        <v>84</v>
      </c>
      <c r="AY2240" s="13" t="s">
        <v>125</v>
      </c>
      <c r="BE2240" s="135">
        <f>IF(N2240="základní",J2240,0)</f>
        <v>33000</v>
      </c>
      <c r="BF2240" s="135">
        <f>IF(N2240="snížená",J2240,0)</f>
        <v>0</v>
      </c>
      <c r="BG2240" s="135">
        <f>IF(N2240="zákl. přenesená",J2240,0)</f>
        <v>0</v>
      </c>
      <c r="BH2240" s="135">
        <f>IF(N2240="sníž. přenesená",J2240,0)</f>
        <v>0</v>
      </c>
      <c r="BI2240" s="135">
        <f>IF(N2240="nulová",J2240,0)</f>
        <v>0</v>
      </c>
      <c r="BJ2240" s="13" t="s">
        <v>82</v>
      </c>
      <c r="BK2240" s="135">
        <f>ROUND(I2240*H2240,2)</f>
        <v>33000</v>
      </c>
      <c r="BL2240" s="13" t="s">
        <v>280</v>
      </c>
      <c r="BM2240" s="134" t="s">
        <v>4203</v>
      </c>
    </row>
    <row r="2241" spans="2:65" s="1" customFormat="1">
      <c r="B2241" s="25"/>
      <c r="D2241" s="136" t="s">
        <v>134</v>
      </c>
      <c r="F2241" s="137" t="s">
        <v>4202</v>
      </c>
      <c r="L2241" s="25"/>
      <c r="M2241" s="138"/>
      <c r="T2241" s="49"/>
      <c r="AT2241" s="13" t="s">
        <v>134</v>
      </c>
      <c r="AU2241" s="13" t="s">
        <v>84</v>
      </c>
    </row>
    <row r="2242" spans="2:65" s="1" customFormat="1" ht="16.5" customHeight="1">
      <c r="B2242" s="25"/>
      <c r="C2242" s="140" t="s">
        <v>2764</v>
      </c>
      <c r="D2242" s="140" t="s">
        <v>3608</v>
      </c>
      <c r="E2242" s="141" t="s">
        <v>4204</v>
      </c>
      <c r="F2242" s="142" t="s">
        <v>4205</v>
      </c>
      <c r="G2242" s="143" t="s">
        <v>205</v>
      </c>
      <c r="H2242" s="144">
        <v>20</v>
      </c>
      <c r="I2242" s="145">
        <v>625</v>
      </c>
      <c r="J2242" s="145">
        <f>ROUND(I2242*H2242,2)</f>
        <v>12500</v>
      </c>
      <c r="K2242" s="142" t="s">
        <v>132</v>
      </c>
      <c r="L2242" s="146"/>
      <c r="M2242" s="147" t="s">
        <v>1</v>
      </c>
      <c r="N2242" s="148" t="s">
        <v>39</v>
      </c>
      <c r="O2242" s="132">
        <v>0</v>
      </c>
      <c r="P2242" s="132">
        <f>O2242*H2242</f>
        <v>0</v>
      </c>
      <c r="Q2242" s="132">
        <v>0.49299999999999999</v>
      </c>
      <c r="R2242" s="132">
        <f>Q2242*H2242</f>
        <v>9.86</v>
      </c>
      <c r="S2242" s="132">
        <v>0</v>
      </c>
      <c r="T2242" s="133">
        <f>S2242*H2242</f>
        <v>0</v>
      </c>
      <c r="AR2242" s="134" t="s">
        <v>720</v>
      </c>
      <c r="AT2242" s="134" t="s">
        <v>3608</v>
      </c>
      <c r="AU2242" s="134" t="s">
        <v>84</v>
      </c>
      <c r="AY2242" s="13" t="s">
        <v>125</v>
      </c>
      <c r="BE2242" s="135">
        <f>IF(N2242="základní",J2242,0)</f>
        <v>12500</v>
      </c>
      <c r="BF2242" s="135">
        <f>IF(N2242="snížená",J2242,0)</f>
        <v>0</v>
      </c>
      <c r="BG2242" s="135">
        <f>IF(N2242="zákl. přenesená",J2242,0)</f>
        <v>0</v>
      </c>
      <c r="BH2242" s="135">
        <f>IF(N2242="sníž. přenesená",J2242,0)</f>
        <v>0</v>
      </c>
      <c r="BI2242" s="135">
        <f>IF(N2242="nulová",J2242,0)</f>
        <v>0</v>
      </c>
      <c r="BJ2242" s="13" t="s">
        <v>82</v>
      </c>
      <c r="BK2242" s="135">
        <f>ROUND(I2242*H2242,2)</f>
        <v>12500</v>
      </c>
      <c r="BL2242" s="13" t="s">
        <v>280</v>
      </c>
      <c r="BM2242" s="134" t="s">
        <v>4206</v>
      </c>
    </row>
    <row r="2243" spans="2:65" s="1" customFormat="1">
      <c r="B2243" s="25"/>
      <c r="D2243" s="136" t="s">
        <v>134</v>
      </c>
      <c r="F2243" s="137" t="s">
        <v>4205</v>
      </c>
      <c r="L2243" s="25"/>
      <c r="M2243" s="138"/>
      <c r="T2243" s="49"/>
      <c r="AT2243" s="13" t="s">
        <v>134</v>
      </c>
      <c r="AU2243" s="13" t="s">
        <v>84</v>
      </c>
    </row>
    <row r="2244" spans="2:65" s="1" customFormat="1" ht="16.5" customHeight="1">
      <c r="B2244" s="25"/>
      <c r="C2244" s="140" t="s">
        <v>4207</v>
      </c>
      <c r="D2244" s="140" t="s">
        <v>3608</v>
      </c>
      <c r="E2244" s="141" t="s">
        <v>4208</v>
      </c>
      <c r="F2244" s="142" t="s">
        <v>4209</v>
      </c>
      <c r="G2244" s="143" t="s">
        <v>146</v>
      </c>
      <c r="H2244" s="144">
        <v>100</v>
      </c>
      <c r="I2244" s="145">
        <v>33</v>
      </c>
      <c r="J2244" s="145">
        <f>ROUND(I2244*H2244,2)</f>
        <v>3300</v>
      </c>
      <c r="K2244" s="142" t="s">
        <v>132</v>
      </c>
      <c r="L2244" s="146"/>
      <c r="M2244" s="147" t="s">
        <v>1</v>
      </c>
      <c r="N2244" s="148" t="s">
        <v>39</v>
      </c>
      <c r="O2244" s="132">
        <v>0</v>
      </c>
      <c r="P2244" s="132">
        <f>O2244*H2244</f>
        <v>0</v>
      </c>
      <c r="Q2244" s="132">
        <v>0</v>
      </c>
      <c r="R2244" s="132">
        <f>Q2244*H2244</f>
        <v>0</v>
      </c>
      <c r="S2244" s="132">
        <v>0</v>
      </c>
      <c r="T2244" s="133">
        <f>S2244*H2244</f>
        <v>0</v>
      </c>
      <c r="AR2244" s="134" t="s">
        <v>720</v>
      </c>
      <c r="AT2244" s="134" t="s">
        <v>3608</v>
      </c>
      <c r="AU2244" s="134" t="s">
        <v>84</v>
      </c>
      <c r="AY2244" s="13" t="s">
        <v>125</v>
      </c>
      <c r="BE2244" s="135">
        <f>IF(N2244="základní",J2244,0)</f>
        <v>3300</v>
      </c>
      <c r="BF2244" s="135">
        <f>IF(N2244="snížená",J2244,0)</f>
        <v>0</v>
      </c>
      <c r="BG2244" s="135">
        <f>IF(N2244="zákl. přenesená",J2244,0)</f>
        <v>0</v>
      </c>
      <c r="BH2244" s="135">
        <f>IF(N2244="sníž. přenesená",J2244,0)</f>
        <v>0</v>
      </c>
      <c r="BI2244" s="135">
        <f>IF(N2244="nulová",J2244,0)</f>
        <v>0</v>
      </c>
      <c r="BJ2244" s="13" t="s">
        <v>82</v>
      </c>
      <c r="BK2244" s="135">
        <f>ROUND(I2244*H2244,2)</f>
        <v>3300</v>
      </c>
      <c r="BL2244" s="13" t="s">
        <v>280</v>
      </c>
      <c r="BM2244" s="134" t="s">
        <v>4210</v>
      </c>
    </row>
    <row r="2245" spans="2:65" s="1" customFormat="1">
      <c r="B2245" s="25"/>
      <c r="D2245" s="136" t="s">
        <v>134</v>
      </c>
      <c r="F2245" s="137" t="s">
        <v>4209</v>
      </c>
      <c r="L2245" s="25"/>
      <c r="M2245" s="138"/>
      <c r="T2245" s="49"/>
      <c r="AT2245" s="13" t="s">
        <v>134</v>
      </c>
      <c r="AU2245" s="13" t="s">
        <v>84</v>
      </c>
    </row>
    <row r="2246" spans="2:65" s="1" customFormat="1" ht="16.5" customHeight="1">
      <c r="B2246" s="25"/>
      <c r="C2246" s="140" t="s">
        <v>2769</v>
      </c>
      <c r="D2246" s="140" t="s">
        <v>3608</v>
      </c>
      <c r="E2246" s="141" t="s">
        <v>4211</v>
      </c>
      <c r="F2246" s="142" t="s">
        <v>4212</v>
      </c>
      <c r="G2246" s="143" t="s">
        <v>2410</v>
      </c>
      <c r="H2246" s="144">
        <v>3</v>
      </c>
      <c r="I2246" s="145">
        <v>2400</v>
      </c>
      <c r="J2246" s="145">
        <f>ROUND(I2246*H2246,2)</f>
        <v>7200</v>
      </c>
      <c r="K2246" s="142" t="s">
        <v>132</v>
      </c>
      <c r="L2246" s="146"/>
      <c r="M2246" s="147" t="s">
        <v>1</v>
      </c>
      <c r="N2246" s="148" t="s">
        <v>39</v>
      </c>
      <c r="O2246" s="132">
        <v>0</v>
      </c>
      <c r="P2246" s="132">
        <f>O2246*H2246</f>
        <v>0</v>
      </c>
      <c r="Q2246" s="132">
        <v>0</v>
      </c>
      <c r="R2246" s="132">
        <f>Q2246*H2246</f>
        <v>0</v>
      </c>
      <c r="S2246" s="132">
        <v>0</v>
      </c>
      <c r="T2246" s="133">
        <f>S2246*H2246</f>
        <v>0</v>
      </c>
      <c r="AR2246" s="134" t="s">
        <v>720</v>
      </c>
      <c r="AT2246" s="134" t="s">
        <v>3608</v>
      </c>
      <c r="AU2246" s="134" t="s">
        <v>84</v>
      </c>
      <c r="AY2246" s="13" t="s">
        <v>125</v>
      </c>
      <c r="BE2246" s="135">
        <f>IF(N2246="základní",J2246,0)</f>
        <v>7200</v>
      </c>
      <c r="BF2246" s="135">
        <f>IF(N2246="snížená",J2246,0)</f>
        <v>0</v>
      </c>
      <c r="BG2246" s="135">
        <f>IF(N2246="zákl. přenesená",J2246,0)</f>
        <v>0</v>
      </c>
      <c r="BH2246" s="135">
        <f>IF(N2246="sníž. přenesená",J2246,0)</f>
        <v>0</v>
      </c>
      <c r="BI2246" s="135">
        <f>IF(N2246="nulová",J2246,0)</f>
        <v>0</v>
      </c>
      <c r="BJ2246" s="13" t="s">
        <v>82</v>
      </c>
      <c r="BK2246" s="135">
        <f>ROUND(I2246*H2246,2)</f>
        <v>7200</v>
      </c>
      <c r="BL2246" s="13" t="s">
        <v>280</v>
      </c>
      <c r="BM2246" s="134" t="s">
        <v>4213</v>
      </c>
    </row>
    <row r="2247" spans="2:65" s="1" customFormat="1">
      <c r="B2247" s="25"/>
      <c r="D2247" s="136" t="s">
        <v>134</v>
      </c>
      <c r="F2247" s="137" t="s">
        <v>4212</v>
      </c>
      <c r="L2247" s="25"/>
      <c r="M2247" s="138"/>
      <c r="T2247" s="49"/>
      <c r="AT2247" s="13" t="s">
        <v>134</v>
      </c>
      <c r="AU2247" s="13" t="s">
        <v>84</v>
      </c>
    </row>
    <row r="2248" spans="2:65" s="1" customFormat="1" ht="16.5" customHeight="1">
      <c r="B2248" s="25"/>
      <c r="C2248" s="140" t="s">
        <v>4214</v>
      </c>
      <c r="D2248" s="140" t="s">
        <v>3608</v>
      </c>
      <c r="E2248" s="141" t="s">
        <v>4215</v>
      </c>
      <c r="F2248" s="142" t="s">
        <v>4216</v>
      </c>
      <c r="G2248" s="143" t="s">
        <v>177</v>
      </c>
      <c r="H2248" s="144">
        <v>20</v>
      </c>
      <c r="I2248" s="145">
        <v>3560</v>
      </c>
      <c r="J2248" s="145">
        <f>ROUND(I2248*H2248,2)</f>
        <v>71200</v>
      </c>
      <c r="K2248" s="142" t="s">
        <v>132</v>
      </c>
      <c r="L2248" s="146"/>
      <c r="M2248" s="147" t="s">
        <v>1</v>
      </c>
      <c r="N2248" s="148" t="s">
        <v>39</v>
      </c>
      <c r="O2248" s="132">
        <v>0</v>
      </c>
      <c r="P2248" s="132">
        <f>O2248*H2248</f>
        <v>0</v>
      </c>
      <c r="Q2248" s="132">
        <v>2.4289999999999998</v>
      </c>
      <c r="R2248" s="132">
        <f>Q2248*H2248</f>
        <v>48.58</v>
      </c>
      <c r="S2248" s="132">
        <v>0</v>
      </c>
      <c r="T2248" s="133">
        <f>S2248*H2248</f>
        <v>0</v>
      </c>
      <c r="AR2248" s="134" t="s">
        <v>720</v>
      </c>
      <c r="AT2248" s="134" t="s">
        <v>3608</v>
      </c>
      <c r="AU2248" s="134" t="s">
        <v>84</v>
      </c>
      <c r="AY2248" s="13" t="s">
        <v>125</v>
      </c>
      <c r="BE2248" s="135">
        <f>IF(N2248="základní",J2248,0)</f>
        <v>71200</v>
      </c>
      <c r="BF2248" s="135">
        <f>IF(N2248="snížená",J2248,0)</f>
        <v>0</v>
      </c>
      <c r="BG2248" s="135">
        <f>IF(N2248="zákl. přenesená",J2248,0)</f>
        <v>0</v>
      </c>
      <c r="BH2248" s="135">
        <f>IF(N2248="sníž. přenesená",J2248,0)</f>
        <v>0</v>
      </c>
      <c r="BI2248" s="135">
        <f>IF(N2248="nulová",J2248,0)</f>
        <v>0</v>
      </c>
      <c r="BJ2248" s="13" t="s">
        <v>82</v>
      </c>
      <c r="BK2248" s="135">
        <f>ROUND(I2248*H2248,2)</f>
        <v>71200</v>
      </c>
      <c r="BL2248" s="13" t="s">
        <v>280</v>
      </c>
      <c r="BM2248" s="134" t="s">
        <v>4217</v>
      </c>
    </row>
    <row r="2249" spans="2:65" s="1" customFormat="1">
      <c r="B2249" s="25"/>
      <c r="D2249" s="136" t="s">
        <v>134</v>
      </c>
      <c r="F2249" s="137" t="s">
        <v>4216</v>
      </c>
      <c r="L2249" s="25"/>
      <c r="M2249" s="138"/>
      <c r="T2249" s="49"/>
      <c r="AT2249" s="13" t="s">
        <v>134</v>
      </c>
      <c r="AU2249" s="13" t="s">
        <v>84</v>
      </c>
    </row>
    <row r="2250" spans="2:65" s="1" customFormat="1" ht="16.5" customHeight="1">
      <c r="B2250" s="25"/>
      <c r="C2250" s="140" t="s">
        <v>2773</v>
      </c>
      <c r="D2250" s="140" t="s">
        <v>3608</v>
      </c>
      <c r="E2250" s="141" t="s">
        <v>4218</v>
      </c>
      <c r="F2250" s="142" t="s">
        <v>4219</v>
      </c>
      <c r="G2250" s="143" t="s">
        <v>177</v>
      </c>
      <c r="H2250" s="144">
        <v>2</v>
      </c>
      <c r="I2250" s="145">
        <v>9300</v>
      </c>
      <c r="J2250" s="145">
        <f>ROUND(I2250*H2250,2)</f>
        <v>18600</v>
      </c>
      <c r="K2250" s="142" t="s">
        <v>132</v>
      </c>
      <c r="L2250" s="146"/>
      <c r="M2250" s="147" t="s">
        <v>1</v>
      </c>
      <c r="N2250" s="148" t="s">
        <v>39</v>
      </c>
      <c r="O2250" s="132">
        <v>0</v>
      </c>
      <c r="P2250" s="132">
        <f>O2250*H2250</f>
        <v>0</v>
      </c>
      <c r="Q2250" s="132">
        <v>0.55000000000000004</v>
      </c>
      <c r="R2250" s="132">
        <f>Q2250*H2250</f>
        <v>1.1000000000000001</v>
      </c>
      <c r="S2250" s="132">
        <v>0</v>
      </c>
      <c r="T2250" s="133">
        <f>S2250*H2250</f>
        <v>0</v>
      </c>
      <c r="AR2250" s="134" t="s">
        <v>720</v>
      </c>
      <c r="AT2250" s="134" t="s">
        <v>3608</v>
      </c>
      <c r="AU2250" s="134" t="s">
        <v>84</v>
      </c>
      <c r="AY2250" s="13" t="s">
        <v>125</v>
      </c>
      <c r="BE2250" s="135">
        <f>IF(N2250="základní",J2250,0)</f>
        <v>18600</v>
      </c>
      <c r="BF2250" s="135">
        <f>IF(N2250="snížená",J2250,0)</f>
        <v>0</v>
      </c>
      <c r="BG2250" s="135">
        <f>IF(N2250="zákl. přenesená",J2250,0)</f>
        <v>0</v>
      </c>
      <c r="BH2250" s="135">
        <f>IF(N2250="sníž. přenesená",J2250,0)</f>
        <v>0</v>
      </c>
      <c r="BI2250" s="135">
        <f>IF(N2250="nulová",J2250,0)</f>
        <v>0</v>
      </c>
      <c r="BJ2250" s="13" t="s">
        <v>82</v>
      </c>
      <c r="BK2250" s="135">
        <f>ROUND(I2250*H2250,2)</f>
        <v>18600</v>
      </c>
      <c r="BL2250" s="13" t="s">
        <v>280</v>
      </c>
      <c r="BM2250" s="134" t="s">
        <v>4220</v>
      </c>
    </row>
    <row r="2251" spans="2:65" s="1" customFormat="1">
      <c r="B2251" s="25"/>
      <c r="D2251" s="136" t="s">
        <v>134</v>
      </c>
      <c r="F2251" s="137" t="s">
        <v>4219</v>
      </c>
      <c r="L2251" s="25"/>
      <c r="M2251" s="138"/>
      <c r="T2251" s="49"/>
      <c r="AT2251" s="13" t="s">
        <v>134</v>
      </c>
      <c r="AU2251" s="13" t="s">
        <v>84</v>
      </c>
    </row>
    <row r="2252" spans="2:65" s="1" customFormat="1" ht="16.5" customHeight="1">
      <c r="B2252" s="25"/>
      <c r="C2252" s="140" t="s">
        <v>4221</v>
      </c>
      <c r="D2252" s="140" t="s">
        <v>3608</v>
      </c>
      <c r="E2252" s="141" t="s">
        <v>4222</v>
      </c>
      <c r="F2252" s="142" t="s">
        <v>4223</v>
      </c>
      <c r="G2252" s="143" t="s">
        <v>177</v>
      </c>
      <c r="H2252" s="144">
        <v>2</v>
      </c>
      <c r="I2252" s="145">
        <v>9000</v>
      </c>
      <c r="J2252" s="145">
        <f>ROUND(I2252*H2252,2)</f>
        <v>18000</v>
      </c>
      <c r="K2252" s="142" t="s">
        <v>132</v>
      </c>
      <c r="L2252" s="146"/>
      <c r="M2252" s="147" t="s">
        <v>1</v>
      </c>
      <c r="N2252" s="148" t="s">
        <v>39</v>
      </c>
      <c r="O2252" s="132">
        <v>0</v>
      </c>
      <c r="P2252" s="132">
        <f>O2252*H2252</f>
        <v>0</v>
      </c>
      <c r="Q2252" s="132">
        <v>0.55000000000000004</v>
      </c>
      <c r="R2252" s="132">
        <f>Q2252*H2252</f>
        <v>1.1000000000000001</v>
      </c>
      <c r="S2252" s="132">
        <v>0</v>
      </c>
      <c r="T2252" s="133">
        <f>S2252*H2252</f>
        <v>0</v>
      </c>
      <c r="AR2252" s="134" t="s">
        <v>720</v>
      </c>
      <c r="AT2252" s="134" t="s">
        <v>3608</v>
      </c>
      <c r="AU2252" s="134" t="s">
        <v>84</v>
      </c>
      <c r="AY2252" s="13" t="s">
        <v>125</v>
      </c>
      <c r="BE2252" s="135">
        <f>IF(N2252="základní",J2252,0)</f>
        <v>18000</v>
      </c>
      <c r="BF2252" s="135">
        <f>IF(N2252="snížená",J2252,0)</f>
        <v>0</v>
      </c>
      <c r="BG2252" s="135">
        <f>IF(N2252="zákl. přenesená",J2252,0)</f>
        <v>0</v>
      </c>
      <c r="BH2252" s="135">
        <f>IF(N2252="sníž. přenesená",J2252,0)</f>
        <v>0</v>
      </c>
      <c r="BI2252" s="135">
        <f>IF(N2252="nulová",J2252,0)</f>
        <v>0</v>
      </c>
      <c r="BJ2252" s="13" t="s">
        <v>82</v>
      </c>
      <c r="BK2252" s="135">
        <f>ROUND(I2252*H2252,2)</f>
        <v>18000</v>
      </c>
      <c r="BL2252" s="13" t="s">
        <v>280</v>
      </c>
      <c r="BM2252" s="134" t="s">
        <v>4224</v>
      </c>
    </row>
    <row r="2253" spans="2:65" s="1" customFormat="1">
      <c r="B2253" s="25"/>
      <c r="D2253" s="136" t="s">
        <v>134</v>
      </c>
      <c r="F2253" s="137" t="s">
        <v>4223</v>
      </c>
      <c r="L2253" s="25"/>
      <c r="M2253" s="138"/>
      <c r="T2253" s="49"/>
      <c r="AT2253" s="13" t="s">
        <v>134</v>
      </c>
      <c r="AU2253" s="13" t="s">
        <v>84</v>
      </c>
    </row>
    <row r="2254" spans="2:65" s="1" customFormat="1" ht="16.5" customHeight="1">
      <c r="B2254" s="25"/>
      <c r="C2254" s="140" t="s">
        <v>2778</v>
      </c>
      <c r="D2254" s="140" t="s">
        <v>3608</v>
      </c>
      <c r="E2254" s="141" t="s">
        <v>4225</v>
      </c>
      <c r="F2254" s="142" t="s">
        <v>4226</v>
      </c>
      <c r="G2254" s="143" t="s">
        <v>146</v>
      </c>
      <c r="H2254" s="144">
        <v>10</v>
      </c>
      <c r="I2254" s="145">
        <v>234</v>
      </c>
      <c r="J2254" s="145">
        <f>ROUND(I2254*H2254,2)</f>
        <v>2340</v>
      </c>
      <c r="K2254" s="142" t="s">
        <v>132</v>
      </c>
      <c r="L2254" s="146"/>
      <c r="M2254" s="147" t="s">
        <v>1</v>
      </c>
      <c r="N2254" s="148" t="s">
        <v>39</v>
      </c>
      <c r="O2254" s="132">
        <v>0</v>
      </c>
      <c r="P2254" s="132">
        <f>O2254*H2254</f>
        <v>0</v>
      </c>
      <c r="Q2254" s="132">
        <v>0</v>
      </c>
      <c r="R2254" s="132">
        <f>Q2254*H2254</f>
        <v>0</v>
      </c>
      <c r="S2254" s="132">
        <v>0</v>
      </c>
      <c r="T2254" s="133">
        <f>S2254*H2254</f>
        <v>0</v>
      </c>
      <c r="AR2254" s="134" t="s">
        <v>720</v>
      </c>
      <c r="AT2254" s="134" t="s">
        <v>3608</v>
      </c>
      <c r="AU2254" s="134" t="s">
        <v>84</v>
      </c>
      <c r="AY2254" s="13" t="s">
        <v>125</v>
      </c>
      <c r="BE2254" s="135">
        <f>IF(N2254="základní",J2254,0)</f>
        <v>2340</v>
      </c>
      <c r="BF2254" s="135">
        <f>IF(N2254="snížená",J2254,0)</f>
        <v>0</v>
      </c>
      <c r="BG2254" s="135">
        <f>IF(N2254="zákl. přenesená",J2254,0)</f>
        <v>0</v>
      </c>
      <c r="BH2254" s="135">
        <f>IF(N2254="sníž. přenesená",J2254,0)</f>
        <v>0</v>
      </c>
      <c r="BI2254" s="135">
        <f>IF(N2254="nulová",J2254,0)</f>
        <v>0</v>
      </c>
      <c r="BJ2254" s="13" t="s">
        <v>82</v>
      </c>
      <c r="BK2254" s="135">
        <f>ROUND(I2254*H2254,2)</f>
        <v>2340</v>
      </c>
      <c r="BL2254" s="13" t="s">
        <v>280</v>
      </c>
      <c r="BM2254" s="134" t="s">
        <v>4227</v>
      </c>
    </row>
    <row r="2255" spans="2:65" s="1" customFormat="1">
      <c r="B2255" s="25"/>
      <c r="D2255" s="136" t="s">
        <v>134</v>
      </c>
      <c r="F2255" s="137" t="s">
        <v>4226</v>
      </c>
      <c r="L2255" s="25"/>
      <c r="M2255" s="138"/>
      <c r="T2255" s="49"/>
      <c r="AT2255" s="13" t="s">
        <v>134</v>
      </c>
      <c r="AU2255" s="13" t="s">
        <v>84</v>
      </c>
    </row>
    <row r="2256" spans="2:65" s="1" customFormat="1" ht="16.5" customHeight="1">
      <c r="B2256" s="25"/>
      <c r="C2256" s="140" t="s">
        <v>4228</v>
      </c>
      <c r="D2256" s="140" t="s">
        <v>3608</v>
      </c>
      <c r="E2256" s="141" t="s">
        <v>4229</v>
      </c>
      <c r="F2256" s="142" t="s">
        <v>4230</v>
      </c>
      <c r="G2256" s="143" t="s">
        <v>146</v>
      </c>
      <c r="H2256" s="144">
        <v>10</v>
      </c>
      <c r="I2256" s="145">
        <v>15</v>
      </c>
      <c r="J2256" s="145">
        <f>ROUND(I2256*H2256,2)</f>
        <v>150</v>
      </c>
      <c r="K2256" s="142" t="s">
        <v>132</v>
      </c>
      <c r="L2256" s="146"/>
      <c r="M2256" s="147" t="s">
        <v>1</v>
      </c>
      <c r="N2256" s="148" t="s">
        <v>39</v>
      </c>
      <c r="O2256" s="132">
        <v>0</v>
      </c>
      <c r="P2256" s="132">
        <f>O2256*H2256</f>
        <v>0</v>
      </c>
      <c r="Q2256" s="132">
        <v>0</v>
      </c>
      <c r="R2256" s="132">
        <f>Q2256*H2256</f>
        <v>0</v>
      </c>
      <c r="S2256" s="132">
        <v>0</v>
      </c>
      <c r="T2256" s="133">
        <f>S2256*H2256</f>
        <v>0</v>
      </c>
      <c r="AR2256" s="134" t="s">
        <v>720</v>
      </c>
      <c r="AT2256" s="134" t="s">
        <v>3608</v>
      </c>
      <c r="AU2256" s="134" t="s">
        <v>84</v>
      </c>
      <c r="AY2256" s="13" t="s">
        <v>125</v>
      </c>
      <c r="BE2256" s="135">
        <f>IF(N2256="základní",J2256,0)</f>
        <v>150</v>
      </c>
      <c r="BF2256" s="135">
        <f>IF(N2256="snížená",J2256,0)</f>
        <v>0</v>
      </c>
      <c r="BG2256" s="135">
        <f>IF(N2256="zákl. přenesená",J2256,0)</f>
        <v>0</v>
      </c>
      <c r="BH2256" s="135">
        <f>IF(N2256="sníž. přenesená",J2256,0)</f>
        <v>0</v>
      </c>
      <c r="BI2256" s="135">
        <f>IF(N2256="nulová",J2256,0)</f>
        <v>0</v>
      </c>
      <c r="BJ2256" s="13" t="s">
        <v>82</v>
      </c>
      <c r="BK2256" s="135">
        <f>ROUND(I2256*H2256,2)</f>
        <v>150</v>
      </c>
      <c r="BL2256" s="13" t="s">
        <v>280</v>
      </c>
      <c r="BM2256" s="134" t="s">
        <v>4231</v>
      </c>
    </row>
    <row r="2257" spans="2:65" s="1" customFormat="1">
      <c r="B2257" s="25"/>
      <c r="D2257" s="136" t="s">
        <v>134</v>
      </c>
      <c r="F2257" s="137" t="s">
        <v>4230</v>
      </c>
      <c r="L2257" s="25"/>
      <c r="M2257" s="138"/>
      <c r="T2257" s="49"/>
      <c r="AT2257" s="13" t="s">
        <v>134</v>
      </c>
      <c r="AU2257" s="13" t="s">
        <v>84</v>
      </c>
    </row>
    <row r="2258" spans="2:65" s="1" customFormat="1" ht="16.5" customHeight="1">
      <c r="B2258" s="25"/>
      <c r="C2258" s="140" t="s">
        <v>2782</v>
      </c>
      <c r="D2258" s="140" t="s">
        <v>3608</v>
      </c>
      <c r="E2258" s="141" t="s">
        <v>4232</v>
      </c>
      <c r="F2258" s="142" t="s">
        <v>4233</v>
      </c>
      <c r="G2258" s="143" t="s">
        <v>431</v>
      </c>
      <c r="H2258" s="144">
        <v>30</v>
      </c>
      <c r="I2258" s="145">
        <v>87.9</v>
      </c>
      <c r="J2258" s="145">
        <f>ROUND(I2258*H2258,2)</f>
        <v>2637</v>
      </c>
      <c r="K2258" s="142" t="s">
        <v>132</v>
      </c>
      <c r="L2258" s="146"/>
      <c r="M2258" s="147" t="s">
        <v>1</v>
      </c>
      <c r="N2258" s="148" t="s">
        <v>39</v>
      </c>
      <c r="O2258" s="132">
        <v>0</v>
      </c>
      <c r="P2258" s="132">
        <f>O2258*H2258</f>
        <v>0</v>
      </c>
      <c r="Q2258" s="132">
        <v>0</v>
      </c>
      <c r="R2258" s="132">
        <f>Q2258*H2258</f>
        <v>0</v>
      </c>
      <c r="S2258" s="132">
        <v>0</v>
      </c>
      <c r="T2258" s="133">
        <f>S2258*H2258</f>
        <v>0</v>
      </c>
      <c r="AR2258" s="134" t="s">
        <v>720</v>
      </c>
      <c r="AT2258" s="134" t="s">
        <v>3608</v>
      </c>
      <c r="AU2258" s="134" t="s">
        <v>84</v>
      </c>
      <c r="AY2258" s="13" t="s">
        <v>125</v>
      </c>
      <c r="BE2258" s="135">
        <f>IF(N2258="základní",J2258,0)</f>
        <v>2637</v>
      </c>
      <c r="BF2258" s="135">
        <f>IF(N2258="snížená",J2258,0)</f>
        <v>0</v>
      </c>
      <c r="BG2258" s="135">
        <f>IF(N2258="zákl. přenesená",J2258,0)</f>
        <v>0</v>
      </c>
      <c r="BH2258" s="135">
        <f>IF(N2258="sníž. přenesená",J2258,0)</f>
        <v>0</v>
      </c>
      <c r="BI2258" s="135">
        <f>IF(N2258="nulová",J2258,0)</f>
        <v>0</v>
      </c>
      <c r="BJ2258" s="13" t="s">
        <v>82</v>
      </c>
      <c r="BK2258" s="135">
        <f>ROUND(I2258*H2258,2)</f>
        <v>2637</v>
      </c>
      <c r="BL2258" s="13" t="s">
        <v>280</v>
      </c>
      <c r="BM2258" s="134" t="s">
        <v>4234</v>
      </c>
    </row>
    <row r="2259" spans="2:65" s="1" customFormat="1">
      <c r="B2259" s="25"/>
      <c r="D2259" s="136" t="s">
        <v>134</v>
      </c>
      <c r="F2259" s="137" t="s">
        <v>4233</v>
      </c>
      <c r="L2259" s="25"/>
      <c r="M2259" s="138"/>
      <c r="T2259" s="49"/>
      <c r="AT2259" s="13" t="s">
        <v>134</v>
      </c>
      <c r="AU2259" s="13" t="s">
        <v>84</v>
      </c>
    </row>
    <row r="2260" spans="2:65" s="1" customFormat="1" ht="16.5" customHeight="1">
      <c r="B2260" s="25"/>
      <c r="C2260" s="140" t="s">
        <v>4235</v>
      </c>
      <c r="D2260" s="140" t="s">
        <v>3608</v>
      </c>
      <c r="E2260" s="141" t="s">
        <v>4236</v>
      </c>
      <c r="F2260" s="142" t="s">
        <v>4237</v>
      </c>
      <c r="G2260" s="143" t="s">
        <v>146</v>
      </c>
      <c r="H2260" s="144">
        <v>1</v>
      </c>
      <c r="I2260" s="145">
        <v>169900</v>
      </c>
      <c r="J2260" s="145">
        <f>ROUND(I2260*H2260,2)</f>
        <v>169900</v>
      </c>
      <c r="K2260" s="142" t="s">
        <v>132</v>
      </c>
      <c r="L2260" s="146"/>
      <c r="M2260" s="147" t="s">
        <v>1</v>
      </c>
      <c r="N2260" s="148" t="s">
        <v>39</v>
      </c>
      <c r="O2260" s="132">
        <v>0</v>
      </c>
      <c r="P2260" s="132">
        <f>O2260*H2260</f>
        <v>0</v>
      </c>
      <c r="Q2260" s="132">
        <v>0</v>
      </c>
      <c r="R2260" s="132">
        <f>Q2260*H2260</f>
        <v>0</v>
      </c>
      <c r="S2260" s="132">
        <v>0</v>
      </c>
      <c r="T2260" s="133">
        <f>S2260*H2260</f>
        <v>0</v>
      </c>
      <c r="AR2260" s="134" t="s">
        <v>720</v>
      </c>
      <c r="AT2260" s="134" t="s">
        <v>3608</v>
      </c>
      <c r="AU2260" s="134" t="s">
        <v>84</v>
      </c>
      <c r="AY2260" s="13" t="s">
        <v>125</v>
      </c>
      <c r="BE2260" s="135">
        <f>IF(N2260="základní",J2260,0)</f>
        <v>169900</v>
      </c>
      <c r="BF2260" s="135">
        <f>IF(N2260="snížená",J2260,0)</f>
        <v>0</v>
      </c>
      <c r="BG2260" s="135">
        <f>IF(N2260="zákl. přenesená",J2260,0)</f>
        <v>0</v>
      </c>
      <c r="BH2260" s="135">
        <f>IF(N2260="sníž. přenesená",J2260,0)</f>
        <v>0</v>
      </c>
      <c r="BI2260" s="135">
        <f>IF(N2260="nulová",J2260,0)</f>
        <v>0</v>
      </c>
      <c r="BJ2260" s="13" t="s">
        <v>82</v>
      </c>
      <c r="BK2260" s="135">
        <f>ROUND(I2260*H2260,2)</f>
        <v>169900</v>
      </c>
      <c r="BL2260" s="13" t="s">
        <v>280</v>
      </c>
      <c r="BM2260" s="134" t="s">
        <v>4238</v>
      </c>
    </row>
    <row r="2261" spans="2:65" s="1" customFormat="1">
      <c r="B2261" s="25"/>
      <c r="D2261" s="136" t="s">
        <v>134</v>
      </c>
      <c r="F2261" s="137" t="s">
        <v>4237</v>
      </c>
      <c r="L2261" s="25"/>
      <c r="M2261" s="138"/>
      <c r="T2261" s="49"/>
      <c r="AT2261" s="13" t="s">
        <v>134</v>
      </c>
      <c r="AU2261" s="13" t="s">
        <v>84</v>
      </c>
    </row>
    <row r="2262" spans="2:65" s="1" customFormat="1" ht="16.5" customHeight="1">
      <c r="B2262" s="25"/>
      <c r="C2262" s="140" t="s">
        <v>2787</v>
      </c>
      <c r="D2262" s="140" t="s">
        <v>3608</v>
      </c>
      <c r="E2262" s="141" t="s">
        <v>4239</v>
      </c>
      <c r="F2262" s="142" t="s">
        <v>4240</v>
      </c>
      <c r="G2262" s="143" t="s">
        <v>146</v>
      </c>
      <c r="H2262" s="144">
        <v>10</v>
      </c>
      <c r="I2262" s="145">
        <v>2090</v>
      </c>
      <c r="J2262" s="145">
        <f>ROUND(I2262*H2262,2)</f>
        <v>20900</v>
      </c>
      <c r="K2262" s="142" t="s">
        <v>132</v>
      </c>
      <c r="L2262" s="146"/>
      <c r="M2262" s="147" t="s">
        <v>1</v>
      </c>
      <c r="N2262" s="148" t="s">
        <v>39</v>
      </c>
      <c r="O2262" s="132">
        <v>0</v>
      </c>
      <c r="P2262" s="132">
        <f>O2262*H2262</f>
        <v>0</v>
      </c>
      <c r="Q2262" s="132">
        <v>0</v>
      </c>
      <c r="R2262" s="132">
        <f>Q2262*H2262</f>
        <v>0</v>
      </c>
      <c r="S2262" s="132">
        <v>0</v>
      </c>
      <c r="T2262" s="133">
        <f>S2262*H2262</f>
        <v>0</v>
      </c>
      <c r="AR2262" s="134" t="s">
        <v>720</v>
      </c>
      <c r="AT2262" s="134" t="s">
        <v>3608</v>
      </c>
      <c r="AU2262" s="134" t="s">
        <v>84</v>
      </c>
      <c r="AY2262" s="13" t="s">
        <v>125</v>
      </c>
      <c r="BE2262" s="135">
        <f>IF(N2262="základní",J2262,0)</f>
        <v>20900</v>
      </c>
      <c r="BF2262" s="135">
        <f>IF(N2262="snížená",J2262,0)</f>
        <v>0</v>
      </c>
      <c r="BG2262" s="135">
        <f>IF(N2262="zákl. přenesená",J2262,0)</f>
        <v>0</v>
      </c>
      <c r="BH2262" s="135">
        <f>IF(N2262="sníž. přenesená",J2262,0)</f>
        <v>0</v>
      </c>
      <c r="BI2262" s="135">
        <f>IF(N2262="nulová",J2262,0)</f>
        <v>0</v>
      </c>
      <c r="BJ2262" s="13" t="s">
        <v>82</v>
      </c>
      <c r="BK2262" s="135">
        <f>ROUND(I2262*H2262,2)</f>
        <v>20900</v>
      </c>
      <c r="BL2262" s="13" t="s">
        <v>280</v>
      </c>
      <c r="BM2262" s="134" t="s">
        <v>4241</v>
      </c>
    </row>
    <row r="2263" spans="2:65" s="1" customFormat="1">
      <c r="B2263" s="25"/>
      <c r="D2263" s="136" t="s">
        <v>134</v>
      </c>
      <c r="F2263" s="137" t="s">
        <v>4240</v>
      </c>
      <c r="L2263" s="25"/>
      <c r="M2263" s="138"/>
      <c r="T2263" s="49"/>
      <c r="AT2263" s="13" t="s">
        <v>134</v>
      </c>
      <c r="AU2263" s="13" t="s">
        <v>84</v>
      </c>
    </row>
    <row r="2264" spans="2:65" s="1" customFormat="1" ht="16.5" customHeight="1">
      <c r="B2264" s="25"/>
      <c r="C2264" s="140" t="s">
        <v>4242</v>
      </c>
      <c r="D2264" s="140" t="s">
        <v>3608</v>
      </c>
      <c r="E2264" s="141" t="s">
        <v>4243</v>
      </c>
      <c r="F2264" s="142" t="s">
        <v>4244</v>
      </c>
      <c r="G2264" s="143" t="s">
        <v>205</v>
      </c>
      <c r="H2264" s="144">
        <v>1000</v>
      </c>
      <c r="I2264" s="145">
        <v>19.5</v>
      </c>
      <c r="J2264" s="145">
        <f>ROUND(I2264*H2264,2)</f>
        <v>19500</v>
      </c>
      <c r="K2264" s="142" t="s">
        <v>132</v>
      </c>
      <c r="L2264" s="146"/>
      <c r="M2264" s="147" t="s">
        <v>1</v>
      </c>
      <c r="N2264" s="148" t="s">
        <v>39</v>
      </c>
      <c r="O2264" s="132">
        <v>0</v>
      </c>
      <c r="P2264" s="132">
        <f>O2264*H2264</f>
        <v>0</v>
      </c>
      <c r="Q2264" s="132">
        <v>0</v>
      </c>
      <c r="R2264" s="132">
        <f>Q2264*H2264</f>
        <v>0</v>
      </c>
      <c r="S2264" s="132">
        <v>0</v>
      </c>
      <c r="T2264" s="133">
        <f>S2264*H2264</f>
        <v>0</v>
      </c>
      <c r="AR2264" s="134" t="s">
        <v>720</v>
      </c>
      <c r="AT2264" s="134" t="s">
        <v>3608</v>
      </c>
      <c r="AU2264" s="134" t="s">
        <v>84</v>
      </c>
      <c r="AY2264" s="13" t="s">
        <v>125</v>
      </c>
      <c r="BE2264" s="135">
        <f>IF(N2264="základní",J2264,0)</f>
        <v>19500</v>
      </c>
      <c r="BF2264" s="135">
        <f>IF(N2264="snížená",J2264,0)</f>
        <v>0</v>
      </c>
      <c r="BG2264" s="135">
        <f>IF(N2264="zákl. přenesená",J2264,0)</f>
        <v>0</v>
      </c>
      <c r="BH2264" s="135">
        <f>IF(N2264="sníž. přenesená",J2264,0)</f>
        <v>0</v>
      </c>
      <c r="BI2264" s="135">
        <f>IF(N2264="nulová",J2264,0)</f>
        <v>0</v>
      </c>
      <c r="BJ2264" s="13" t="s">
        <v>82</v>
      </c>
      <c r="BK2264" s="135">
        <f>ROUND(I2264*H2264,2)</f>
        <v>19500</v>
      </c>
      <c r="BL2264" s="13" t="s">
        <v>280</v>
      </c>
      <c r="BM2264" s="134" t="s">
        <v>4245</v>
      </c>
    </row>
    <row r="2265" spans="2:65" s="1" customFormat="1">
      <c r="B2265" s="25"/>
      <c r="D2265" s="136" t="s">
        <v>134</v>
      </c>
      <c r="F2265" s="137" t="s">
        <v>4244</v>
      </c>
      <c r="L2265" s="25"/>
      <c r="M2265" s="138"/>
      <c r="T2265" s="49"/>
      <c r="AT2265" s="13" t="s">
        <v>134</v>
      </c>
      <c r="AU2265" s="13" t="s">
        <v>84</v>
      </c>
    </row>
    <row r="2266" spans="2:65" s="1" customFormat="1" ht="16.5" customHeight="1">
      <c r="B2266" s="25"/>
      <c r="C2266" s="140" t="s">
        <v>2791</v>
      </c>
      <c r="D2266" s="140" t="s">
        <v>3608</v>
      </c>
      <c r="E2266" s="141" t="s">
        <v>4246</v>
      </c>
      <c r="F2266" s="142" t="s">
        <v>4247</v>
      </c>
      <c r="G2266" s="143" t="s">
        <v>205</v>
      </c>
      <c r="H2266" s="144">
        <v>1000</v>
      </c>
      <c r="I2266" s="145">
        <v>25.5</v>
      </c>
      <c r="J2266" s="145">
        <f>ROUND(I2266*H2266,2)</f>
        <v>25500</v>
      </c>
      <c r="K2266" s="142" t="s">
        <v>132</v>
      </c>
      <c r="L2266" s="146"/>
      <c r="M2266" s="147" t="s">
        <v>1</v>
      </c>
      <c r="N2266" s="148" t="s">
        <v>39</v>
      </c>
      <c r="O2266" s="132">
        <v>0</v>
      </c>
      <c r="P2266" s="132">
        <f>O2266*H2266</f>
        <v>0</v>
      </c>
      <c r="Q2266" s="132">
        <v>0</v>
      </c>
      <c r="R2266" s="132">
        <f>Q2266*H2266</f>
        <v>0</v>
      </c>
      <c r="S2266" s="132">
        <v>0</v>
      </c>
      <c r="T2266" s="133">
        <f>S2266*H2266</f>
        <v>0</v>
      </c>
      <c r="AR2266" s="134" t="s">
        <v>720</v>
      </c>
      <c r="AT2266" s="134" t="s">
        <v>3608</v>
      </c>
      <c r="AU2266" s="134" t="s">
        <v>84</v>
      </c>
      <c r="AY2266" s="13" t="s">
        <v>125</v>
      </c>
      <c r="BE2266" s="135">
        <f>IF(N2266="základní",J2266,0)</f>
        <v>25500</v>
      </c>
      <c r="BF2266" s="135">
        <f>IF(N2266="snížená",J2266,0)</f>
        <v>0</v>
      </c>
      <c r="BG2266" s="135">
        <f>IF(N2266="zákl. přenesená",J2266,0)</f>
        <v>0</v>
      </c>
      <c r="BH2266" s="135">
        <f>IF(N2266="sníž. přenesená",J2266,0)</f>
        <v>0</v>
      </c>
      <c r="BI2266" s="135">
        <f>IF(N2266="nulová",J2266,0)</f>
        <v>0</v>
      </c>
      <c r="BJ2266" s="13" t="s">
        <v>82</v>
      </c>
      <c r="BK2266" s="135">
        <f>ROUND(I2266*H2266,2)</f>
        <v>25500</v>
      </c>
      <c r="BL2266" s="13" t="s">
        <v>280</v>
      </c>
      <c r="BM2266" s="134" t="s">
        <v>4248</v>
      </c>
    </row>
    <row r="2267" spans="2:65" s="1" customFormat="1">
      <c r="B2267" s="25"/>
      <c r="D2267" s="136" t="s">
        <v>134</v>
      </c>
      <c r="F2267" s="137" t="s">
        <v>4247</v>
      </c>
      <c r="L2267" s="25"/>
      <c r="M2267" s="138"/>
      <c r="T2267" s="49"/>
      <c r="AT2267" s="13" t="s">
        <v>134</v>
      </c>
      <c r="AU2267" s="13" t="s">
        <v>84</v>
      </c>
    </row>
    <row r="2268" spans="2:65" s="11" customFormat="1" ht="25.95" customHeight="1">
      <c r="B2268" s="113"/>
      <c r="D2268" s="114" t="s">
        <v>73</v>
      </c>
      <c r="E2268" s="115" t="s">
        <v>3594</v>
      </c>
      <c r="F2268" s="115" t="s">
        <v>4249</v>
      </c>
      <c r="J2268" s="116">
        <f>BK2268</f>
        <v>152170</v>
      </c>
      <c r="L2268" s="113"/>
      <c r="M2268" s="117"/>
      <c r="P2268" s="118">
        <f>P2269</f>
        <v>0</v>
      </c>
      <c r="R2268" s="118">
        <f>R2269</f>
        <v>0</v>
      </c>
      <c r="T2268" s="119">
        <f>T2269</f>
        <v>0</v>
      </c>
      <c r="AR2268" s="114" t="s">
        <v>84</v>
      </c>
      <c r="AT2268" s="120" t="s">
        <v>73</v>
      </c>
      <c r="AU2268" s="120" t="s">
        <v>74</v>
      </c>
      <c r="AY2268" s="114" t="s">
        <v>125</v>
      </c>
      <c r="BK2268" s="121">
        <f>BK2269</f>
        <v>152170</v>
      </c>
    </row>
    <row r="2269" spans="2:65" s="11" customFormat="1" ht="22.8" customHeight="1">
      <c r="B2269" s="113"/>
      <c r="D2269" s="114" t="s">
        <v>73</v>
      </c>
      <c r="E2269" s="122" t="s">
        <v>4250</v>
      </c>
      <c r="F2269" s="122" t="s">
        <v>4251</v>
      </c>
      <c r="J2269" s="123">
        <f>BK2269</f>
        <v>152170</v>
      </c>
      <c r="L2269" s="113"/>
      <c r="M2269" s="117"/>
      <c r="P2269" s="118">
        <f>SUM(P2270:P2281)</f>
        <v>0</v>
      </c>
      <c r="R2269" s="118">
        <f>SUM(R2270:R2281)</f>
        <v>0</v>
      </c>
      <c r="T2269" s="119">
        <f>SUM(T2270:T2281)</f>
        <v>0</v>
      </c>
      <c r="AR2269" s="114" t="s">
        <v>82</v>
      </c>
      <c r="AT2269" s="120" t="s">
        <v>73</v>
      </c>
      <c r="AU2269" s="120" t="s">
        <v>82</v>
      </c>
      <c r="AY2269" s="114" t="s">
        <v>125</v>
      </c>
      <c r="BK2269" s="121">
        <f>SUM(BK2270:BK2281)</f>
        <v>152170</v>
      </c>
    </row>
    <row r="2270" spans="2:65" s="1" customFormat="1" ht="21.75" customHeight="1">
      <c r="B2270" s="25"/>
      <c r="C2270" s="124" t="s">
        <v>4252</v>
      </c>
      <c r="D2270" s="124" t="s">
        <v>128</v>
      </c>
      <c r="E2270" s="125" t="s">
        <v>4253</v>
      </c>
      <c r="F2270" s="126" t="s">
        <v>4254</v>
      </c>
      <c r="G2270" s="127" t="s">
        <v>146</v>
      </c>
      <c r="H2270" s="128">
        <v>30</v>
      </c>
      <c r="I2270" s="129">
        <v>621</v>
      </c>
      <c r="J2270" s="129">
        <f>ROUND(I2270*H2270,2)</f>
        <v>18630</v>
      </c>
      <c r="K2270" s="126" t="s">
        <v>132</v>
      </c>
      <c r="L2270" s="25"/>
      <c r="M2270" s="130" t="s">
        <v>1</v>
      </c>
      <c r="N2270" s="131" t="s">
        <v>39</v>
      </c>
      <c r="O2270" s="132">
        <v>0</v>
      </c>
      <c r="P2270" s="132">
        <f>O2270*H2270</f>
        <v>0</v>
      </c>
      <c r="Q2270" s="132">
        <v>0</v>
      </c>
      <c r="R2270" s="132">
        <f>Q2270*H2270</f>
        <v>0</v>
      </c>
      <c r="S2270" s="132">
        <v>0</v>
      </c>
      <c r="T2270" s="133">
        <f>S2270*H2270</f>
        <v>0</v>
      </c>
      <c r="AR2270" s="134" t="s">
        <v>133</v>
      </c>
      <c r="AT2270" s="134" t="s">
        <v>128</v>
      </c>
      <c r="AU2270" s="134" t="s">
        <v>84</v>
      </c>
      <c r="AY2270" s="13" t="s">
        <v>125</v>
      </c>
      <c r="BE2270" s="135">
        <f>IF(N2270="základní",J2270,0)</f>
        <v>18630</v>
      </c>
      <c r="BF2270" s="135">
        <f>IF(N2270="snížená",J2270,0)</f>
        <v>0</v>
      </c>
      <c r="BG2270" s="135">
        <f>IF(N2270="zákl. přenesená",J2270,0)</f>
        <v>0</v>
      </c>
      <c r="BH2270" s="135">
        <f>IF(N2270="sníž. přenesená",J2270,0)</f>
        <v>0</v>
      </c>
      <c r="BI2270" s="135">
        <f>IF(N2270="nulová",J2270,0)</f>
        <v>0</v>
      </c>
      <c r="BJ2270" s="13" t="s">
        <v>82</v>
      </c>
      <c r="BK2270" s="135">
        <f>ROUND(I2270*H2270,2)</f>
        <v>18630</v>
      </c>
      <c r="BL2270" s="13" t="s">
        <v>133</v>
      </c>
      <c r="BM2270" s="134" t="s">
        <v>4255</v>
      </c>
    </row>
    <row r="2271" spans="2:65" s="1" customFormat="1">
      <c r="B2271" s="25"/>
      <c r="D2271" s="136" t="s">
        <v>134</v>
      </c>
      <c r="F2271" s="137" t="s">
        <v>4254</v>
      </c>
      <c r="L2271" s="25"/>
      <c r="M2271" s="138"/>
      <c r="T2271" s="49"/>
      <c r="AT2271" s="13" t="s">
        <v>134</v>
      </c>
      <c r="AU2271" s="13" t="s">
        <v>84</v>
      </c>
    </row>
    <row r="2272" spans="2:65" s="1" customFormat="1" ht="16.5" customHeight="1">
      <c r="B2272" s="25"/>
      <c r="C2272" s="124" t="s">
        <v>2796</v>
      </c>
      <c r="D2272" s="124" t="s">
        <v>128</v>
      </c>
      <c r="E2272" s="125" t="s">
        <v>4256</v>
      </c>
      <c r="F2272" s="126" t="s">
        <v>4257</v>
      </c>
      <c r="G2272" s="127" t="s">
        <v>146</v>
      </c>
      <c r="H2272" s="128">
        <v>30</v>
      </c>
      <c r="I2272" s="129">
        <v>828</v>
      </c>
      <c r="J2272" s="129">
        <f>ROUND(I2272*H2272,2)</f>
        <v>24840</v>
      </c>
      <c r="K2272" s="126" t="s">
        <v>132</v>
      </c>
      <c r="L2272" s="25"/>
      <c r="M2272" s="130" t="s">
        <v>1</v>
      </c>
      <c r="N2272" s="131" t="s">
        <v>39</v>
      </c>
      <c r="O2272" s="132">
        <v>0</v>
      </c>
      <c r="P2272" s="132">
        <f>O2272*H2272</f>
        <v>0</v>
      </c>
      <c r="Q2272" s="132">
        <v>0</v>
      </c>
      <c r="R2272" s="132">
        <f>Q2272*H2272</f>
        <v>0</v>
      </c>
      <c r="S2272" s="132">
        <v>0</v>
      </c>
      <c r="T2272" s="133">
        <f>S2272*H2272</f>
        <v>0</v>
      </c>
      <c r="AR2272" s="134" t="s">
        <v>133</v>
      </c>
      <c r="AT2272" s="134" t="s">
        <v>128</v>
      </c>
      <c r="AU2272" s="134" t="s">
        <v>84</v>
      </c>
      <c r="AY2272" s="13" t="s">
        <v>125</v>
      </c>
      <c r="BE2272" s="135">
        <f>IF(N2272="základní",J2272,0)</f>
        <v>24840</v>
      </c>
      <c r="BF2272" s="135">
        <f>IF(N2272="snížená",J2272,0)</f>
        <v>0</v>
      </c>
      <c r="BG2272" s="135">
        <f>IF(N2272="zákl. přenesená",J2272,0)</f>
        <v>0</v>
      </c>
      <c r="BH2272" s="135">
        <f>IF(N2272="sníž. přenesená",J2272,0)</f>
        <v>0</v>
      </c>
      <c r="BI2272" s="135">
        <f>IF(N2272="nulová",J2272,0)</f>
        <v>0</v>
      </c>
      <c r="BJ2272" s="13" t="s">
        <v>82</v>
      </c>
      <c r="BK2272" s="135">
        <f>ROUND(I2272*H2272,2)</f>
        <v>24840</v>
      </c>
      <c r="BL2272" s="13" t="s">
        <v>133</v>
      </c>
      <c r="BM2272" s="134" t="s">
        <v>4258</v>
      </c>
    </row>
    <row r="2273" spans="2:65" s="1" customFormat="1">
      <c r="B2273" s="25"/>
      <c r="D2273" s="136" t="s">
        <v>134</v>
      </c>
      <c r="F2273" s="137" t="s">
        <v>4257</v>
      </c>
      <c r="L2273" s="25"/>
      <c r="M2273" s="138"/>
      <c r="T2273" s="49"/>
      <c r="AT2273" s="13" t="s">
        <v>134</v>
      </c>
      <c r="AU2273" s="13" t="s">
        <v>84</v>
      </c>
    </row>
    <row r="2274" spans="2:65" s="1" customFormat="1" ht="16.5" customHeight="1">
      <c r="B2274" s="25"/>
      <c r="C2274" s="124" t="s">
        <v>4259</v>
      </c>
      <c r="D2274" s="124" t="s">
        <v>128</v>
      </c>
      <c r="E2274" s="125" t="s">
        <v>4260</v>
      </c>
      <c r="F2274" s="126" t="s">
        <v>4261</v>
      </c>
      <c r="G2274" s="127" t="s">
        <v>146</v>
      </c>
      <c r="H2274" s="128">
        <v>10</v>
      </c>
      <c r="I2274" s="129">
        <v>1550</v>
      </c>
      <c r="J2274" s="129">
        <f>ROUND(I2274*H2274,2)</f>
        <v>15500</v>
      </c>
      <c r="K2274" s="126" t="s">
        <v>132</v>
      </c>
      <c r="L2274" s="25"/>
      <c r="M2274" s="130" t="s">
        <v>1</v>
      </c>
      <c r="N2274" s="131" t="s">
        <v>39</v>
      </c>
      <c r="O2274" s="132">
        <v>0</v>
      </c>
      <c r="P2274" s="132">
        <f>O2274*H2274</f>
        <v>0</v>
      </c>
      <c r="Q2274" s="132">
        <v>0</v>
      </c>
      <c r="R2274" s="132">
        <f>Q2274*H2274</f>
        <v>0</v>
      </c>
      <c r="S2274" s="132">
        <v>0</v>
      </c>
      <c r="T2274" s="133">
        <f>S2274*H2274</f>
        <v>0</v>
      </c>
      <c r="AR2274" s="134" t="s">
        <v>133</v>
      </c>
      <c r="AT2274" s="134" t="s">
        <v>128</v>
      </c>
      <c r="AU2274" s="134" t="s">
        <v>84</v>
      </c>
      <c r="AY2274" s="13" t="s">
        <v>125</v>
      </c>
      <c r="BE2274" s="135">
        <f>IF(N2274="základní",J2274,0)</f>
        <v>15500</v>
      </c>
      <c r="BF2274" s="135">
        <f>IF(N2274="snížená",J2274,0)</f>
        <v>0</v>
      </c>
      <c r="BG2274" s="135">
        <f>IF(N2274="zákl. přenesená",J2274,0)</f>
        <v>0</v>
      </c>
      <c r="BH2274" s="135">
        <f>IF(N2274="sníž. přenesená",J2274,0)</f>
        <v>0</v>
      </c>
      <c r="BI2274" s="135">
        <f>IF(N2274="nulová",J2274,0)</f>
        <v>0</v>
      </c>
      <c r="BJ2274" s="13" t="s">
        <v>82</v>
      </c>
      <c r="BK2274" s="135">
        <f>ROUND(I2274*H2274,2)</f>
        <v>15500</v>
      </c>
      <c r="BL2274" s="13" t="s">
        <v>133</v>
      </c>
      <c r="BM2274" s="134" t="s">
        <v>4262</v>
      </c>
    </row>
    <row r="2275" spans="2:65" s="1" customFormat="1">
      <c r="B2275" s="25"/>
      <c r="D2275" s="136" t="s">
        <v>134</v>
      </c>
      <c r="F2275" s="137" t="s">
        <v>4261</v>
      </c>
      <c r="L2275" s="25"/>
      <c r="M2275" s="138"/>
      <c r="T2275" s="49"/>
      <c r="AT2275" s="13" t="s">
        <v>134</v>
      </c>
      <c r="AU2275" s="13" t="s">
        <v>84</v>
      </c>
    </row>
    <row r="2276" spans="2:65" s="1" customFormat="1" ht="16.5" customHeight="1">
      <c r="B2276" s="25"/>
      <c r="C2276" s="124" t="s">
        <v>2800</v>
      </c>
      <c r="D2276" s="124" t="s">
        <v>128</v>
      </c>
      <c r="E2276" s="125" t="s">
        <v>4263</v>
      </c>
      <c r="F2276" s="126" t="s">
        <v>4264</v>
      </c>
      <c r="G2276" s="127" t="s">
        <v>146</v>
      </c>
      <c r="H2276" s="128">
        <v>10</v>
      </c>
      <c r="I2276" s="129">
        <v>2070</v>
      </c>
      <c r="J2276" s="129">
        <f>ROUND(I2276*H2276,2)</f>
        <v>20700</v>
      </c>
      <c r="K2276" s="126" t="s">
        <v>132</v>
      </c>
      <c r="L2276" s="25"/>
      <c r="M2276" s="130" t="s">
        <v>1</v>
      </c>
      <c r="N2276" s="131" t="s">
        <v>39</v>
      </c>
      <c r="O2276" s="132">
        <v>0</v>
      </c>
      <c r="P2276" s="132">
        <f>O2276*H2276</f>
        <v>0</v>
      </c>
      <c r="Q2276" s="132">
        <v>0</v>
      </c>
      <c r="R2276" s="132">
        <f>Q2276*H2276</f>
        <v>0</v>
      </c>
      <c r="S2276" s="132">
        <v>0</v>
      </c>
      <c r="T2276" s="133">
        <f>S2276*H2276</f>
        <v>0</v>
      </c>
      <c r="AR2276" s="134" t="s">
        <v>133</v>
      </c>
      <c r="AT2276" s="134" t="s">
        <v>128</v>
      </c>
      <c r="AU2276" s="134" t="s">
        <v>84</v>
      </c>
      <c r="AY2276" s="13" t="s">
        <v>125</v>
      </c>
      <c r="BE2276" s="135">
        <f>IF(N2276="základní",J2276,0)</f>
        <v>20700</v>
      </c>
      <c r="BF2276" s="135">
        <f>IF(N2276="snížená",J2276,0)</f>
        <v>0</v>
      </c>
      <c r="BG2276" s="135">
        <f>IF(N2276="zákl. přenesená",J2276,0)</f>
        <v>0</v>
      </c>
      <c r="BH2276" s="135">
        <f>IF(N2276="sníž. přenesená",J2276,0)</f>
        <v>0</v>
      </c>
      <c r="BI2276" s="135">
        <f>IF(N2276="nulová",J2276,0)</f>
        <v>0</v>
      </c>
      <c r="BJ2276" s="13" t="s">
        <v>82</v>
      </c>
      <c r="BK2276" s="135">
        <f>ROUND(I2276*H2276,2)</f>
        <v>20700</v>
      </c>
      <c r="BL2276" s="13" t="s">
        <v>133</v>
      </c>
      <c r="BM2276" s="134" t="s">
        <v>4265</v>
      </c>
    </row>
    <row r="2277" spans="2:65" s="1" customFormat="1">
      <c r="B2277" s="25"/>
      <c r="D2277" s="136" t="s">
        <v>134</v>
      </c>
      <c r="F2277" s="137" t="s">
        <v>4264</v>
      </c>
      <c r="L2277" s="25"/>
      <c r="M2277" s="138"/>
      <c r="T2277" s="49"/>
      <c r="AT2277" s="13" t="s">
        <v>134</v>
      </c>
      <c r="AU2277" s="13" t="s">
        <v>84</v>
      </c>
    </row>
    <row r="2278" spans="2:65" s="1" customFormat="1" ht="16.5" customHeight="1">
      <c r="B2278" s="25"/>
      <c r="C2278" s="124" t="s">
        <v>4266</v>
      </c>
      <c r="D2278" s="124" t="s">
        <v>128</v>
      </c>
      <c r="E2278" s="125" t="s">
        <v>4267</v>
      </c>
      <c r="F2278" s="126" t="s">
        <v>4268</v>
      </c>
      <c r="G2278" s="127" t="s">
        <v>146</v>
      </c>
      <c r="H2278" s="128">
        <v>10</v>
      </c>
      <c r="I2278" s="129">
        <v>3110</v>
      </c>
      <c r="J2278" s="129">
        <f>ROUND(I2278*H2278,2)</f>
        <v>31100</v>
      </c>
      <c r="K2278" s="126" t="s">
        <v>132</v>
      </c>
      <c r="L2278" s="25"/>
      <c r="M2278" s="130" t="s">
        <v>1</v>
      </c>
      <c r="N2278" s="131" t="s">
        <v>39</v>
      </c>
      <c r="O2278" s="132">
        <v>0</v>
      </c>
      <c r="P2278" s="132">
        <f>O2278*H2278</f>
        <v>0</v>
      </c>
      <c r="Q2278" s="132">
        <v>0</v>
      </c>
      <c r="R2278" s="132">
        <f>Q2278*H2278</f>
        <v>0</v>
      </c>
      <c r="S2278" s="132">
        <v>0</v>
      </c>
      <c r="T2278" s="133">
        <f>S2278*H2278</f>
        <v>0</v>
      </c>
      <c r="AR2278" s="134" t="s">
        <v>133</v>
      </c>
      <c r="AT2278" s="134" t="s">
        <v>128</v>
      </c>
      <c r="AU2278" s="134" t="s">
        <v>84</v>
      </c>
      <c r="AY2278" s="13" t="s">
        <v>125</v>
      </c>
      <c r="BE2278" s="135">
        <f>IF(N2278="základní",J2278,0)</f>
        <v>31100</v>
      </c>
      <c r="BF2278" s="135">
        <f>IF(N2278="snížená",J2278,0)</f>
        <v>0</v>
      </c>
      <c r="BG2278" s="135">
        <f>IF(N2278="zákl. přenesená",J2278,0)</f>
        <v>0</v>
      </c>
      <c r="BH2278" s="135">
        <f>IF(N2278="sníž. přenesená",J2278,0)</f>
        <v>0</v>
      </c>
      <c r="BI2278" s="135">
        <f>IF(N2278="nulová",J2278,0)</f>
        <v>0</v>
      </c>
      <c r="BJ2278" s="13" t="s">
        <v>82</v>
      </c>
      <c r="BK2278" s="135">
        <f>ROUND(I2278*H2278,2)</f>
        <v>31100</v>
      </c>
      <c r="BL2278" s="13" t="s">
        <v>133</v>
      </c>
      <c r="BM2278" s="134" t="s">
        <v>4269</v>
      </c>
    </row>
    <row r="2279" spans="2:65" s="1" customFormat="1">
      <c r="B2279" s="25"/>
      <c r="D2279" s="136" t="s">
        <v>134</v>
      </c>
      <c r="F2279" s="137" t="s">
        <v>4268</v>
      </c>
      <c r="L2279" s="25"/>
      <c r="M2279" s="138"/>
      <c r="T2279" s="49"/>
      <c r="AT2279" s="13" t="s">
        <v>134</v>
      </c>
      <c r="AU2279" s="13" t="s">
        <v>84</v>
      </c>
    </row>
    <row r="2280" spans="2:65" s="1" customFormat="1" ht="16.5" customHeight="1">
      <c r="B2280" s="25"/>
      <c r="C2280" s="124" t="s">
        <v>2805</v>
      </c>
      <c r="D2280" s="124" t="s">
        <v>128</v>
      </c>
      <c r="E2280" s="125" t="s">
        <v>4270</v>
      </c>
      <c r="F2280" s="126" t="s">
        <v>4271</v>
      </c>
      <c r="G2280" s="127" t="s">
        <v>146</v>
      </c>
      <c r="H2280" s="128">
        <v>10</v>
      </c>
      <c r="I2280" s="129">
        <v>4140</v>
      </c>
      <c r="J2280" s="129">
        <f>ROUND(I2280*H2280,2)</f>
        <v>41400</v>
      </c>
      <c r="K2280" s="126" t="s">
        <v>132</v>
      </c>
      <c r="L2280" s="25"/>
      <c r="M2280" s="130" t="s">
        <v>1</v>
      </c>
      <c r="N2280" s="131" t="s">
        <v>39</v>
      </c>
      <c r="O2280" s="132">
        <v>0</v>
      </c>
      <c r="P2280" s="132">
        <f>O2280*H2280</f>
        <v>0</v>
      </c>
      <c r="Q2280" s="132">
        <v>0</v>
      </c>
      <c r="R2280" s="132">
        <f>Q2280*H2280</f>
        <v>0</v>
      </c>
      <c r="S2280" s="132">
        <v>0</v>
      </c>
      <c r="T2280" s="133">
        <f>S2280*H2280</f>
        <v>0</v>
      </c>
      <c r="AR2280" s="134" t="s">
        <v>133</v>
      </c>
      <c r="AT2280" s="134" t="s">
        <v>128</v>
      </c>
      <c r="AU2280" s="134" t="s">
        <v>84</v>
      </c>
      <c r="AY2280" s="13" t="s">
        <v>125</v>
      </c>
      <c r="BE2280" s="135">
        <f>IF(N2280="základní",J2280,0)</f>
        <v>41400</v>
      </c>
      <c r="BF2280" s="135">
        <f>IF(N2280="snížená",J2280,0)</f>
        <v>0</v>
      </c>
      <c r="BG2280" s="135">
        <f>IF(N2280="zákl. přenesená",J2280,0)</f>
        <v>0</v>
      </c>
      <c r="BH2280" s="135">
        <f>IF(N2280="sníž. přenesená",J2280,0)</f>
        <v>0</v>
      </c>
      <c r="BI2280" s="135">
        <f>IF(N2280="nulová",J2280,0)</f>
        <v>0</v>
      </c>
      <c r="BJ2280" s="13" t="s">
        <v>82</v>
      </c>
      <c r="BK2280" s="135">
        <f>ROUND(I2280*H2280,2)</f>
        <v>41400</v>
      </c>
      <c r="BL2280" s="13" t="s">
        <v>133</v>
      </c>
      <c r="BM2280" s="134" t="s">
        <v>4272</v>
      </c>
    </row>
    <row r="2281" spans="2:65" s="1" customFormat="1">
      <c r="B2281" s="25"/>
      <c r="D2281" s="136" t="s">
        <v>134</v>
      </c>
      <c r="F2281" s="137" t="s">
        <v>4271</v>
      </c>
      <c r="L2281" s="25"/>
      <c r="M2281" s="138"/>
      <c r="T2281" s="49"/>
      <c r="AT2281" s="13" t="s">
        <v>134</v>
      </c>
      <c r="AU2281" s="13" t="s">
        <v>84</v>
      </c>
    </row>
    <row r="2282" spans="2:65" s="11" customFormat="1" ht="25.95" customHeight="1">
      <c r="B2282" s="113"/>
      <c r="D2282" s="114" t="s">
        <v>73</v>
      </c>
      <c r="E2282" s="115" t="s">
        <v>3634</v>
      </c>
      <c r="F2282" s="115" t="s">
        <v>4273</v>
      </c>
      <c r="J2282" s="116">
        <f>BK2282</f>
        <v>1469789</v>
      </c>
      <c r="L2282" s="113"/>
      <c r="M2282" s="117"/>
      <c r="P2282" s="118">
        <f>P2283+P2309+P2324+P2360+P2369+P2375+P2380</f>
        <v>0</v>
      </c>
      <c r="R2282" s="118">
        <f>R2283+R2309+R2324+R2360+R2369+R2375+R2380</f>
        <v>0</v>
      </c>
      <c r="T2282" s="119">
        <f>T2283+T2309+T2324+T2360+T2369+T2375+T2380</f>
        <v>0</v>
      </c>
      <c r="AR2282" s="114" t="s">
        <v>84</v>
      </c>
      <c r="AT2282" s="120" t="s">
        <v>73</v>
      </c>
      <c r="AU2282" s="120" t="s">
        <v>74</v>
      </c>
      <c r="AY2282" s="114" t="s">
        <v>125</v>
      </c>
      <c r="BK2282" s="121">
        <f>BK2283+BK2309+BK2324+BK2360+BK2369+BK2375+BK2380</f>
        <v>1469789</v>
      </c>
    </row>
    <row r="2283" spans="2:65" s="11" customFormat="1" ht="22.8" customHeight="1">
      <c r="B2283" s="113"/>
      <c r="D2283" s="114" t="s">
        <v>73</v>
      </c>
      <c r="E2283" s="122" t="s">
        <v>4274</v>
      </c>
      <c r="F2283" s="122" t="s">
        <v>4275</v>
      </c>
      <c r="J2283" s="123">
        <f>BK2283</f>
        <v>218994</v>
      </c>
      <c r="L2283" s="113"/>
      <c r="M2283" s="117"/>
      <c r="P2283" s="118">
        <f>SUM(P2284:P2308)</f>
        <v>0</v>
      </c>
      <c r="R2283" s="118">
        <f>SUM(R2284:R2308)</f>
        <v>0</v>
      </c>
      <c r="T2283" s="119">
        <f>SUM(T2284:T2308)</f>
        <v>0</v>
      </c>
      <c r="AR2283" s="114" t="s">
        <v>82</v>
      </c>
      <c r="AT2283" s="120" t="s">
        <v>73</v>
      </c>
      <c r="AU2283" s="120" t="s">
        <v>82</v>
      </c>
      <c r="AY2283" s="114" t="s">
        <v>125</v>
      </c>
      <c r="BK2283" s="121">
        <f>SUM(BK2284:BK2308)</f>
        <v>218994</v>
      </c>
    </row>
    <row r="2284" spans="2:65" s="1" customFormat="1" ht="24.15" customHeight="1">
      <c r="B2284" s="25"/>
      <c r="C2284" s="124" t="s">
        <v>4276</v>
      </c>
      <c r="D2284" s="124" t="s">
        <v>128</v>
      </c>
      <c r="E2284" s="125" t="s">
        <v>4277</v>
      </c>
      <c r="F2284" s="126" t="s">
        <v>4278</v>
      </c>
      <c r="G2284" s="127" t="s">
        <v>146</v>
      </c>
      <c r="H2284" s="128">
        <v>2</v>
      </c>
      <c r="I2284" s="129">
        <v>12700</v>
      </c>
      <c r="J2284" s="129">
        <f>ROUND(I2284*H2284,2)</f>
        <v>25400</v>
      </c>
      <c r="K2284" s="126" t="s">
        <v>132</v>
      </c>
      <c r="L2284" s="25"/>
      <c r="M2284" s="130" t="s">
        <v>1</v>
      </c>
      <c r="N2284" s="131" t="s">
        <v>39</v>
      </c>
      <c r="O2284" s="132">
        <v>0</v>
      </c>
      <c r="P2284" s="132">
        <f>O2284*H2284</f>
        <v>0</v>
      </c>
      <c r="Q2284" s="132">
        <v>0</v>
      </c>
      <c r="R2284" s="132">
        <f>Q2284*H2284</f>
        <v>0</v>
      </c>
      <c r="S2284" s="132">
        <v>0</v>
      </c>
      <c r="T2284" s="133">
        <f>S2284*H2284</f>
        <v>0</v>
      </c>
      <c r="AR2284" s="134" t="s">
        <v>133</v>
      </c>
      <c r="AT2284" s="134" t="s">
        <v>128</v>
      </c>
      <c r="AU2284" s="134" t="s">
        <v>84</v>
      </c>
      <c r="AY2284" s="13" t="s">
        <v>125</v>
      </c>
      <c r="BE2284" s="135">
        <f>IF(N2284="základní",J2284,0)</f>
        <v>25400</v>
      </c>
      <c r="BF2284" s="135">
        <f>IF(N2284="snížená",J2284,0)</f>
        <v>0</v>
      </c>
      <c r="BG2284" s="135">
        <f>IF(N2284="zákl. přenesená",J2284,0)</f>
        <v>0</v>
      </c>
      <c r="BH2284" s="135">
        <f>IF(N2284="sníž. přenesená",J2284,0)</f>
        <v>0</v>
      </c>
      <c r="BI2284" s="135">
        <f>IF(N2284="nulová",J2284,0)</f>
        <v>0</v>
      </c>
      <c r="BJ2284" s="13" t="s">
        <v>82</v>
      </c>
      <c r="BK2284" s="135">
        <f>ROUND(I2284*H2284,2)</f>
        <v>25400</v>
      </c>
      <c r="BL2284" s="13" t="s">
        <v>133</v>
      </c>
      <c r="BM2284" s="134" t="s">
        <v>4279</v>
      </c>
    </row>
    <row r="2285" spans="2:65" s="1" customFormat="1" ht="19.2">
      <c r="B2285" s="25"/>
      <c r="D2285" s="136" t="s">
        <v>134</v>
      </c>
      <c r="F2285" s="137" t="s">
        <v>4278</v>
      </c>
      <c r="L2285" s="25"/>
      <c r="M2285" s="138"/>
      <c r="T2285" s="49"/>
      <c r="AT2285" s="13" t="s">
        <v>134</v>
      </c>
      <c r="AU2285" s="13" t="s">
        <v>84</v>
      </c>
    </row>
    <row r="2286" spans="2:65" s="1" customFormat="1" ht="16.5" customHeight="1">
      <c r="B2286" s="25"/>
      <c r="C2286" s="124" t="s">
        <v>2809</v>
      </c>
      <c r="D2286" s="124" t="s">
        <v>128</v>
      </c>
      <c r="E2286" s="125" t="s">
        <v>4280</v>
      </c>
      <c r="F2286" s="126" t="s">
        <v>4281</v>
      </c>
      <c r="G2286" s="127" t="s">
        <v>146</v>
      </c>
      <c r="H2286" s="128">
        <v>2</v>
      </c>
      <c r="I2286" s="129">
        <v>10000</v>
      </c>
      <c r="J2286" s="129">
        <f>ROUND(I2286*H2286,2)</f>
        <v>20000</v>
      </c>
      <c r="K2286" s="126" t="s">
        <v>132</v>
      </c>
      <c r="L2286" s="25"/>
      <c r="M2286" s="130" t="s">
        <v>1</v>
      </c>
      <c r="N2286" s="131" t="s">
        <v>39</v>
      </c>
      <c r="O2286" s="132">
        <v>0</v>
      </c>
      <c r="P2286" s="132">
        <f>O2286*H2286</f>
        <v>0</v>
      </c>
      <c r="Q2286" s="132">
        <v>0</v>
      </c>
      <c r="R2286" s="132">
        <f>Q2286*H2286</f>
        <v>0</v>
      </c>
      <c r="S2286" s="132">
        <v>0</v>
      </c>
      <c r="T2286" s="133">
        <f>S2286*H2286</f>
        <v>0</v>
      </c>
      <c r="AR2286" s="134" t="s">
        <v>133</v>
      </c>
      <c r="AT2286" s="134" t="s">
        <v>128</v>
      </c>
      <c r="AU2286" s="134" t="s">
        <v>84</v>
      </c>
      <c r="AY2286" s="13" t="s">
        <v>125</v>
      </c>
      <c r="BE2286" s="135">
        <f>IF(N2286="základní",J2286,0)</f>
        <v>20000</v>
      </c>
      <c r="BF2286" s="135">
        <f>IF(N2286="snížená",J2286,0)</f>
        <v>0</v>
      </c>
      <c r="BG2286" s="135">
        <f>IF(N2286="zákl. přenesená",J2286,0)</f>
        <v>0</v>
      </c>
      <c r="BH2286" s="135">
        <f>IF(N2286="sníž. přenesená",J2286,0)</f>
        <v>0</v>
      </c>
      <c r="BI2286" s="135">
        <f>IF(N2286="nulová",J2286,0)</f>
        <v>0</v>
      </c>
      <c r="BJ2286" s="13" t="s">
        <v>82</v>
      </c>
      <c r="BK2286" s="135">
        <f>ROUND(I2286*H2286,2)</f>
        <v>20000</v>
      </c>
      <c r="BL2286" s="13" t="s">
        <v>133</v>
      </c>
      <c r="BM2286" s="134" t="s">
        <v>4282</v>
      </c>
    </row>
    <row r="2287" spans="2:65" s="1" customFormat="1">
      <c r="B2287" s="25"/>
      <c r="D2287" s="136" t="s">
        <v>134</v>
      </c>
      <c r="F2287" s="137" t="s">
        <v>4281</v>
      </c>
      <c r="L2287" s="25"/>
      <c r="M2287" s="138"/>
      <c r="T2287" s="49"/>
      <c r="AT2287" s="13" t="s">
        <v>134</v>
      </c>
      <c r="AU2287" s="13" t="s">
        <v>84</v>
      </c>
    </row>
    <row r="2288" spans="2:65" s="1" customFormat="1" ht="21.75" customHeight="1">
      <c r="B2288" s="25"/>
      <c r="C2288" s="124" t="s">
        <v>4283</v>
      </c>
      <c r="D2288" s="124" t="s">
        <v>128</v>
      </c>
      <c r="E2288" s="125" t="s">
        <v>4284</v>
      </c>
      <c r="F2288" s="126" t="s">
        <v>4285</v>
      </c>
      <c r="G2288" s="127" t="s">
        <v>146</v>
      </c>
      <c r="H2288" s="128">
        <v>2</v>
      </c>
      <c r="I2288" s="129">
        <v>25900</v>
      </c>
      <c r="J2288" s="129">
        <f>ROUND(I2288*H2288,2)</f>
        <v>51800</v>
      </c>
      <c r="K2288" s="126" t="s">
        <v>132</v>
      </c>
      <c r="L2288" s="25"/>
      <c r="M2288" s="130" t="s">
        <v>1</v>
      </c>
      <c r="N2288" s="131" t="s">
        <v>39</v>
      </c>
      <c r="O2288" s="132">
        <v>0</v>
      </c>
      <c r="P2288" s="132">
        <f>O2288*H2288</f>
        <v>0</v>
      </c>
      <c r="Q2288" s="132">
        <v>0</v>
      </c>
      <c r="R2288" s="132">
        <f>Q2288*H2288</f>
        <v>0</v>
      </c>
      <c r="S2288" s="132">
        <v>0</v>
      </c>
      <c r="T2288" s="133">
        <f>S2288*H2288</f>
        <v>0</v>
      </c>
      <c r="AR2288" s="134" t="s">
        <v>133</v>
      </c>
      <c r="AT2288" s="134" t="s">
        <v>128</v>
      </c>
      <c r="AU2288" s="134" t="s">
        <v>84</v>
      </c>
      <c r="AY2288" s="13" t="s">
        <v>125</v>
      </c>
      <c r="BE2288" s="135">
        <f>IF(N2288="základní",J2288,0)</f>
        <v>51800</v>
      </c>
      <c r="BF2288" s="135">
        <f>IF(N2288="snížená",J2288,0)</f>
        <v>0</v>
      </c>
      <c r="BG2288" s="135">
        <f>IF(N2288="zákl. přenesená",J2288,0)</f>
        <v>0</v>
      </c>
      <c r="BH2288" s="135">
        <f>IF(N2288="sníž. přenesená",J2288,0)</f>
        <v>0</v>
      </c>
      <c r="BI2288" s="135">
        <f>IF(N2288="nulová",J2288,0)</f>
        <v>0</v>
      </c>
      <c r="BJ2288" s="13" t="s">
        <v>82</v>
      </c>
      <c r="BK2288" s="135">
        <f>ROUND(I2288*H2288,2)</f>
        <v>51800</v>
      </c>
      <c r="BL2288" s="13" t="s">
        <v>133</v>
      </c>
      <c r="BM2288" s="134" t="s">
        <v>4286</v>
      </c>
    </row>
    <row r="2289" spans="2:65" s="1" customFormat="1" ht="28.8">
      <c r="B2289" s="25"/>
      <c r="D2289" s="136" t="s">
        <v>134</v>
      </c>
      <c r="F2289" s="137" t="s">
        <v>4287</v>
      </c>
      <c r="L2289" s="25"/>
      <c r="M2289" s="138"/>
      <c r="T2289" s="49"/>
      <c r="AT2289" s="13" t="s">
        <v>134</v>
      </c>
      <c r="AU2289" s="13" t="s">
        <v>84</v>
      </c>
    </row>
    <row r="2290" spans="2:65" s="1" customFormat="1" ht="28.8">
      <c r="B2290" s="25"/>
      <c r="D2290" s="136" t="s">
        <v>136</v>
      </c>
      <c r="F2290" s="139" t="s">
        <v>4288</v>
      </c>
      <c r="L2290" s="25"/>
      <c r="M2290" s="138"/>
      <c r="T2290" s="49"/>
      <c r="AT2290" s="13" t="s">
        <v>136</v>
      </c>
      <c r="AU2290" s="13" t="s">
        <v>84</v>
      </c>
    </row>
    <row r="2291" spans="2:65" s="1" customFormat="1" ht="16.5" customHeight="1">
      <c r="B2291" s="25"/>
      <c r="C2291" s="124" t="s">
        <v>2814</v>
      </c>
      <c r="D2291" s="124" t="s">
        <v>128</v>
      </c>
      <c r="E2291" s="125" t="s">
        <v>4289</v>
      </c>
      <c r="F2291" s="126" t="s">
        <v>4290</v>
      </c>
      <c r="G2291" s="127" t="s">
        <v>146</v>
      </c>
      <c r="H2291" s="128">
        <v>2</v>
      </c>
      <c r="I2291" s="129">
        <v>19300</v>
      </c>
      <c r="J2291" s="129">
        <f>ROUND(I2291*H2291,2)</f>
        <v>38600</v>
      </c>
      <c r="K2291" s="126" t="s">
        <v>132</v>
      </c>
      <c r="L2291" s="25"/>
      <c r="M2291" s="130" t="s">
        <v>1</v>
      </c>
      <c r="N2291" s="131" t="s">
        <v>39</v>
      </c>
      <c r="O2291" s="132">
        <v>0</v>
      </c>
      <c r="P2291" s="132">
        <f>O2291*H2291</f>
        <v>0</v>
      </c>
      <c r="Q2291" s="132">
        <v>0</v>
      </c>
      <c r="R2291" s="132">
        <f>Q2291*H2291</f>
        <v>0</v>
      </c>
      <c r="S2291" s="132">
        <v>0</v>
      </c>
      <c r="T2291" s="133">
        <f>S2291*H2291</f>
        <v>0</v>
      </c>
      <c r="AR2291" s="134" t="s">
        <v>133</v>
      </c>
      <c r="AT2291" s="134" t="s">
        <v>128</v>
      </c>
      <c r="AU2291" s="134" t="s">
        <v>84</v>
      </c>
      <c r="AY2291" s="13" t="s">
        <v>125</v>
      </c>
      <c r="BE2291" s="135">
        <f>IF(N2291="základní",J2291,0)</f>
        <v>38600</v>
      </c>
      <c r="BF2291" s="135">
        <f>IF(N2291="snížená",J2291,0)</f>
        <v>0</v>
      </c>
      <c r="BG2291" s="135">
        <f>IF(N2291="zákl. přenesená",J2291,0)</f>
        <v>0</v>
      </c>
      <c r="BH2291" s="135">
        <f>IF(N2291="sníž. přenesená",J2291,0)</f>
        <v>0</v>
      </c>
      <c r="BI2291" s="135">
        <f>IF(N2291="nulová",J2291,0)</f>
        <v>0</v>
      </c>
      <c r="BJ2291" s="13" t="s">
        <v>82</v>
      </c>
      <c r="BK2291" s="135">
        <f>ROUND(I2291*H2291,2)</f>
        <v>38600</v>
      </c>
      <c r="BL2291" s="13" t="s">
        <v>133</v>
      </c>
      <c r="BM2291" s="134" t="s">
        <v>4291</v>
      </c>
    </row>
    <row r="2292" spans="2:65" s="1" customFormat="1" ht="19.2">
      <c r="B2292" s="25"/>
      <c r="D2292" s="136" t="s">
        <v>134</v>
      </c>
      <c r="F2292" s="137" t="s">
        <v>4292</v>
      </c>
      <c r="L2292" s="25"/>
      <c r="M2292" s="138"/>
      <c r="T2292" s="49"/>
      <c r="AT2292" s="13" t="s">
        <v>134</v>
      </c>
      <c r="AU2292" s="13" t="s">
        <v>84</v>
      </c>
    </row>
    <row r="2293" spans="2:65" s="1" customFormat="1" ht="28.8">
      <c r="B2293" s="25"/>
      <c r="D2293" s="136" t="s">
        <v>136</v>
      </c>
      <c r="F2293" s="139" t="s">
        <v>4293</v>
      </c>
      <c r="L2293" s="25"/>
      <c r="M2293" s="138"/>
      <c r="T2293" s="49"/>
      <c r="AT2293" s="13" t="s">
        <v>136</v>
      </c>
      <c r="AU2293" s="13" t="s">
        <v>84</v>
      </c>
    </row>
    <row r="2294" spans="2:65" s="1" customFormat="1" ht="16.5" customHeight="1">
      <c r="B2294" s="25"/>
      <c r="C2294" s="124" t="s">
        <v>4294</v>
      </c>
      <c r="D2294" s="124" t="s">
        <v>128</v>
      </c>
      <c r="E2294" s="125" t="s">
        <v>4295</v>
      </c>
      <c r="F2294" s="126" t="s">
        <v>4296</v>
      </c>
      <c r="G2294" s="127" t="s">
        <v>146</v>
      </c>
      <c r="H2294" s="128">
        <v>2</v>
      </c>
      <c r="I2294" s="129">
        <v>787</v>
      </c>
      <c r="J2294" s="129">
        <f>ROUND(I2294*H2294,2)</f>
        <v>1574</v>
      </c>
      <c r="K2294" s="126" t="s">
        <v>132</v>
      </c>
      <c r="L2294" s="25"/>
      <c r="M2294" s="130" t="s">
        <v>1</v>
      </c>
      <c r="N2294" s="131" t="s">
        <v>39</v>
      </c>
      <c r="O2294" s="132">
        <v>0</v>
      </c>
      <c r="P2294" s="132">
        <f>O2294*H2294</f>
        <v>0</v>
      </c>
      <c r="Q2294" s="132">
        <v>0</v>
      </c>
      <c r="R2294" s="132">
        <f>Q2294*H2294</f>
        <v>0</v>
      </c>
      <c r="S2294" s="132">
        <v>0</v>
      </c>
      <c r="T2294" s="133">
        <f>S2294*H2294</f>
        <v>0</v>
      </c>
      <c r="AR2294" s="134" t="s">
        <v>133</v>
      </c>
      <c r="AT2294" s="134" t="s">
        <v>128</v>
      </c>
      <c r="AU2294" s="134" t="s">
        <v>84</v>
      </c>
      <c r="AY2294" s="13" t="s">
        <v>125</v>
      </c>
      <c r="BE2294" s="135">
        <f>IF(N2294="základní",J2294,0)</f>
        <v>1574</v>
      </c>
      <c r="BF2294" s="135">
        <f>IF(N2294="snížená",J2294,0)</f>
        <v>0</v>
      </c>
      <c r="BG2294" s="135">
        <f>IF(N2294="zákl. přenesená",J2294,0)</f>
        <v>0</v>
      </c>
      <c r="BH2294" s="135">
        <f>IF(N2294="sníž. přenesená",J2294,0)</f>
        <v>0</v>
      </c>
      <c r="BI2294" s="135">
        <f>IF(N2294="nulová",J2294,0)</f>
        <v>0</v>
      </c>
      <c r="BJ2294" s="13" t="s">
        <v>82</v>
      </c>
      <c r="BK2294" s="135">
        <f>ROUND(I2294*H2294,2)</f>
        <v>1574</v>
      </c>
      <c r="BL2294" s="13" t="s">
        <v>133</v>
      </c>
      <c r="BM2294" s="134" t="s">
        <v>4297</v>
      </c>
    </row>
    <row r="2295" spans="2:65" s="1" customFormat="1">
      <c r="B2295" s="25"/>
      <c r="D2295" s="136" t="s">
        <v>134</v>
      </c>
      <c r="F2295" s="137" t="s">
        <v>4296</v>
      </c>
      <c r="L2295" s="25"/>
      <c r="M2295" s="138"/>
      <c r="T2295" s="49"/>
      <c r="AT2295" s="13" t="s">
        <v>134</v>
      </c>
      <c r="AU2295" s="13" t="s">
        <v>84</v>
      </c>
    </row>
    <row r="2296" spans="2:65" s="1" customFormat="1" ht="16.5" customHeight="1">
      <c r="B2296" s="25"/>
      <c r="C2296" s="124" t="s">
        <v>2818</v>
      </c>
      <c r="D2296" s="124" t="s">
        <v>128</v>
      </c>
      <c r="E2296" s="125" t="s">
        <v>4298</v>
      </c>
      <c r="F2296" s="126" t="s">
        <v>4299</v>
      </c>
      <c r="G2296" s="127" t="s">
        <v>146</v>
      </c>
      <c r="H2296" s="128">
        <v>2</v>
      </c>
      <c r="I2296" s="129">
        <v>3870</v>
      </c>
      <c r="J2296" s="129">
        <f>ROUND(I2296*H2296,2)</f>
        <v>7740</v>
      </c>
      <c r="K2296" s="126" t="s">
        <v>132</v>
      </c>
      <c r="L2296" s="25"/>
      <c r="M2296" s="130" t="s">
        <v>1</v>
      </c>
      <c r="N2296" s="131" t="s">
        <v>39</v>
      </c>
      <c r="O2296" s="132">
        <v>0</v>
      </c>
      <c r="P2296" s="132">
        <f>O2296*H2296</f>
        <v>0</v>
      </c>
      <c r="Q2296" s="132">
        <v>0</v>
      </c>
      <c r="R2296" s="132">
        <f>Q2296*H2296</f>
        <v>0</v>
      </c>
      <c r="S2296" s="132">
        <v>0</v>
      </c>
      <c r="T2296" s="133">
        <f>S2296*H2296</f>
        <v>0</v>
      </c>
      <c r="AR2296" s="134" t="s">
        <v>133</v>
      </c>
      <c r="AT2296" s="134" t="s">
        <v>128</v>
      </c>
      <c r="AU2296" s="134" t="s">
        <v>84</v>
      </c>
      <c r="AY2296" s="13" t="s">
        <v>125</v>
      </c>
      <c r="BE2296" s="135">
        <f>IF(N2296="základní",J2296,0)</f>
        <v>7740</v>
      </c>
      <c r="BF2296" s="135">
        <f>IF(N2296="snížená",J2296,0)</f>
        <v>0</v>
      </c>
      <c r="BG2296" s="135">
        <f>IF(N2296="zákl. přenesená",J2296,0)</f>
        <v>0</v>
      </c>
      <c r="BH2296" s="135">
        <f>IF(N2296="sníž. přenesená",J2296,0)</f>
        <v>0</v>
      </c>
      <c r="BI2296" s="135">
        <f>IF(N2296="nulová",J2296,0)</f>
        <v>0</v>
      </c>
      <c r="BJ2296" s="13" t="s">
        <v>82</v>
      </c>
      <c r="BK2296" s="135">
        <f>ROUND(I2296*H2296,2)</f>
        <v>7740</v>
      </c>
      <c r="BL2296" s="13" t="s">
        <v>133</v>
      </c>
      <c r="BM2296" s="134" t="s">
        <v>4300</v>
      </c>
    </row>
    <row r="2297" spans="2:65" s="1" customFormat="1" ht="19.2">
      <c r="B2297" s="25"/>
      <c r="D2297" s="136" t="s">
        <v>134</v>
      </c>
      <c r="F2297" s="137" t="s">
        <v>4301</v>
      </c>
      <c r="L2297" s="25"/>
      <c r="M2297" s="138"/>
      <c r="T2297" s="49"/>
      <c r="AT2297" s="13" t="s">
        <v>134</v>
      </c>
      <c r="AU2297" s="13" t="s">
        <v>84</v>
      </c>
    </row>
    <row r="2298" spans="2:65" s="1" customFormat="1" ht="16.5" customHeight="1">
      <c r="B2298" s="25"/>
      <c r="C2298" s="124" t="s">
        <v>4302</v>
      </c>
      <c r="D2298" s="124" t="s">
        <v>128</v>
      </c>
      <c r="E2298" s="125" t="s">
        <v>4303</v>
      </c>
      <c r="F2298" s="126" t="s">
        <v>4304</v>
      </c>
      <c r="G2298" s="127" t="s">
        <v>146</v>
      </c>
      <c r="H2298" s="128">
        <v>4</v>
      </c>
      <c r="I2298" s="129">
        <v>4900</v>
      </c>
      <c r="J2298" s="129">
        <f>ROUND(I2298*H2298,2)</f>
        <v>19600</v>
      </c>
      <c r="K2298" s="126" t="s">
        <v>132</v>
      </c>
      <c r="L2298" s="25"/>
      <c r="M2298" s="130" t="s">
        <v>1</v>
      </c>
      <c r="N2298" s="131" t="s">
        <v>39</v>
      </c>
      <c r="O2298" s="132">
        <v>0</v>
      </c>
      <c r="P2298" s="132">
        <f>O2298*H2298</f>
        <v>0</v>
      </c>
      <c r="Q2298" s="132">
        <v>0</v>
      </c>
      <c r="R2298" s="132">
        <f>Q2298*H2298</f>
        <v>0</v>
      </c>
      <c r="S2298" s="132">
        <v>0</v>
      </c>
      <c r="T2298" s="133">
        <f>S2298*H2298</f>
        <v>0</v>
      </c>
      <c r="AR2298" s="134" t="s">
        <v>133</v>
      </c>
      <c r="AT2298" s="134" t="s">
        <v>128</v>
      </c>
      <c r="AU2298" s="134" t="s">
        <v>84</v>
      </c>
      <c r="AY2298" s="13" t="s">
        <v>125</v>
      </c>
      <c r="BE2298" s="135">
        <f>IF(N2298="základní",J2298,0)</f>
        <v>19600</v>
      </c>
      <c r="BF2298" s="135">
        <f>IF(N2298="snížená",J2298,0)</f>
        <v>0</v>
      </c>
      <c r="BG2298" s="135">
        <f>IF(N2298="zákl. přenesená",J2298,0)</f>
        <v>0</v>
      </c>
      <c r="BH2298" s="135">
        <f>IF(N2298="sníž. přenesená",J2298,0)</f>
        <v>0</v>
      </c>
      <c r="BI2298" s="135">
        <f>IF(N2298="nulová",J2298,0)</f>
        <v>0</v>
      </c>
      <c r="BJ2298" s="13" t="s">
        <v>82</v>
      </c>
      <c r="BK2298" s="135">
        <f>ROUND(I2298*H2298,2)</f>
        <v>19600</v>
      </c>
      <c r="BL2298" s="13" t="s">
        <v>133</v>
      </c>
      <c r="BM2298" s="134" t="s">
        <v>4305</v>
      </c>
    </row>
    <row r="2299" spans="2:65" s="1" customFormat="1">
      <c r="B2299" s="25"/>
      <c r="D2299" s="136" t="s">
        <v>134</v>
      </c>
      <c r="F2299" s="137" t="s">
        <v>4304</v>
      </c>
      <c r="L2299" s="25"/>
      <c r="M2299" s="138"/>
      <c r="T2299" s="49"/>
      <c r="AT2299" s="13" t="s">
        <v>134</v>
      </c>
      <c r="AU2299" s="13" t="s">
        <v>84</v>
      </c>
    </row>
    <row r="2300" spans="2:65" s="1" customFormat="1" ht="16.5" customHeight="1">
      <c r="B2300" s="25"/>
      <c r="C2300" s="124" t="s">
        <v>2823</v>
      </c>
      <c r="D2300" s="124" t="s">
        <v>128</v>
      </c>
      <c r="E2300" s="125" t="s">
        <v>4306</v>
      </c>
      <c r="F2300" s="126" t="s">
        <v>4307</v>
      </c>
      <c r="G2300" s="127" t="s">
        <v>146</v>
      </c>
      <c r="H2300" s="128">
        <v>4</v>
      </c>
      <c r="I2300" s="129">
        <v>1120</v>
      </c>
      <c r="J2300" s="129">
        <f>ROUND(I2300*H2300,2)</f>
        <v>4480</v>
      </c>
      <c r="K2300" s="126" t="s">
        <v>132</v>
      </c>
      <c r="L2300" s="25"/>
      <c r="M2300" s="130" t="s">
        <v>1</v>
      </c>
      <c r="N2300" s="131" t="s">
        <v>39</v>
      </c>
      <c r="O2300" s="132">
        <v>0</v>
      </c>
      <c r="P2300" s="132">
        <f>O2300*H2300</f>
        <v>0</v>
      </c>
      <c r="Q2300" s="132">
        <v>0</v>
      </c>
      <c r="R2300" s="132">
        <f>Q2300*H2300</f>
        <v>0</v>
      </c>
      <c r="S2300" s="132">
        <v>0</v>
      </c>
      <c r="T2300" s="133">
        <f>S2300*H2300</f>
        <v>0</v>
      </c>
      <c r="AR2300" s="134" t="s">
        <v>133</v>
      </c>
      <c r="AT2300" s="134" t="s">
        <v>128</v>
      </c>
      <c r="AU2300" s="134" t="s">
        <v>84</v>
      </c>
      <c r="AY2300" s="13" t="s">
        <v>125</v>
      </c>
      <c r="BE2300" s="135">
        <f>IF(N2300="základní",J2300,0)</f>
        <v>4480</v>
      </c>
      <c r="BF2300" s="135">
        <f>IF(N2300="snížená",J2300,0)</f>
        <v>0</v>
      </c>
      <c r="BG2300" s="135">
        <f>IF(N2300="zákl. přenesená",J2300,0)</f>
        <v>0</v>
      </c>
      <c r="BH2300" s="135">
        <f>IF(N2300="sníž. přenesená",J2300,0)</f>
        <v>0</v>
      </c>
      <c r="BI2300" s="135">
        <f>IF(N2300="nulová",J2300,0)</f>
        <v>0</v>
      </c>
      <c r="BJ2300" s="13" t="s">
        <v>82</v>
      </c>
      <c r="BK2300" s="135">
        <f>ROUND(I2300*H2300,2)</f>
        <v>4480</v>
      </c>
      <c r="BL2300" s="13" t="s">
        <v>133</v>
      </c>
      <c r="BM2300" s="134" t="s">
        <v>4308</v>
      </c>
    </row>
    <row r="2301" spans="2:65" s="1" customFormat="1">
      <c r="B2301" s="25"/>
      <c r="D2301" s="136" t="s">
        <v>134</v>
      </c>
      <c r="F2301" s="137" t="s">
        <v>4307</v>
      </c>
      <c r="L2301" s="25"/>
      <c r="M2301" s="138"/>
      <c r="T2301" s="49"/>
      <c r="AT2301" s="13" t="s">
        <v>134</v>
      </c>
      <c r="AU2301" s="13" t="s">
        <v>84</v>
      </c>
    </row>
    <row r="2302" spans="2:65" s="1" customFormat="1" ht="16.5" customHeight="1">
      <c r="B2302" s="25"/>
      <c r="C2302" s="124" t="s">
        <v>4309</v>
      </c>
      <c r="D2302" s="124" t="s">
        <v>128</v>
      </c>
      <c r="E2302" s="125" t="s">
        <v>4310</v>
      </c>
      <c r="F2302" s="126" t="s">
        <v>4311</v>
      </c>
      <c r="G2302" s="127" t="s">
        <v>146</v>
      </c>
      <c r="H2302" s="128">
        <v>4</v>
      </c>
      <c r="I2302" s="129">
        <v>3720</v>
      </c>
      <c r="J2302" s="129">
        <f>ROUND(I2302*H2302,2)</f>
        <v>14880</v>
      </c>
      <c r="K2302" s="126" t="s">
        <v>132</v>
      </c>
      <c r="L2302" s="25"/>
      <c r="M2302" s="130" t="s">
        <v>1</v>
      </c>
      <c r="N2302" s="131" t="s">
        <v>39</v>
      </c>
      <c r="O2302" s="132">
        <v>0</v>
      </c>
      <c r="P2302" s="132">
        <f>O2302*H2302</f>
        <v>0</v>
      </c>
      <c r="Q2302" s="132">
        <v>0</v>
      </c>
      <c r="R2302" s="132">
        <f>Q2302*H2302</f>
        <v>0</v>
      </c>
      <c r="S2302" s="132">
        <v>0</v>
      </c>
      <c r="T2302" s="133">
        <f>S2302*H2302</f>
        <v>0</v>
      </c>
      <c r="AR2302" s="134" t="s">
        <v>133</v>
      </c>
      <c r="AT2302" s="134" t="s">
        <v>128</v>
      </c>
      <c r="AU2302" s="134" t="s">
        <v>84</v>
      </c>
      <c r="AY2302" s="13" t="s">
        <v>125</v>
      </c>
      <c r="BE2302" s="135">
        <f>IF(N2302="základní",J2302,0)</f>
        <v>14880</v>
      </c>
      <c r="BF2302" s="135">
        <f>IF(N2302="snížená",J2302,0)</f>
        <v>0</v>
      </c>
      <c r="BG2302" s="135">
        <f>IF(N2302="zákl. přenesená",J2302,0)</f>
        <v>0</v>
      </c>
      <c r="BH2302" s="135">
        <f>IF(N2302="sníž. přenesená",J2302,0)</f>
        <v>0</v>
      </c>
      <c r="BI2302" s="135">
        <f>IF(N2302="nulová",J2302,0)</f>
        <v>0</v>
      </c>
      <c r="BJ2302" s="13" t="s">
        <v>82</v>
      </c>
      <c r="BK2302" s="135">
        <f>ROUND(I2302*H2302,2)</f>
        <v>14880</v>
      </c>
      <c r="BL2302" s="13" t="s">
        <v>133</v>
      </c>
      <c r="BM2302" s="134" t="s">
        <v>4312</v>
      </c>
    </row>
    <row r="2303" spans="2:65" s="1" customFormat="1" ht="19.2">
      <c r="B2303" s="25"/>
      <c r="D2303" s="136" t="s">
        <v>134</v>
      </c>
      <c r="F2303" s="137" t="s">
        <v>4313</v>
      </c>
      <c r="L2303" s="25"/>
      <c r="M2303" s="138"/>
      <c r="T2303" s="49"/>
      <c r="AT2303" s="13" t="s">
        <v>134</v>
      </c>
      <c r="AU2303" s="13" t="s">
        <v>84</v>
      </c>
    </row>
    <row r="2304" spans="2:65" s="1" customFormat="1" ht="16.5" customHeight="1">
      <c r="B2304" s="25"/>
      <c r="C2304" s="124" t="s">
        <v>2827</v>
      </c>
      <c r="D2304" s="124" t="s">
        <v>128</v>
      </c>
      <c r="E2304" s="125" t="s">
        <v>4314</v>
      </c>
      <c r="F2304" s="126" t="s">
        <v>4315</v>
      </c>
      <c r="G2304" s="127" t="s">
        <v>146</v>
      </c>
      <c r="H2304" s="128">
        <v>4</v>
      </c>
      <c r="I2304" s="129">
        <v>5180</v>
      </c>
      <c r="J2304" s="129">
        <f>ROUND(I2304*H2304,2)</f>
        <v>20720</v>
      </c>
      <c r="K2304" s="126" t="s">
        <v>132</v>
      </c>
      <c r="L2304" s="25"/>
      <c r="M2304" s="130" t="s">
        <v>1</v>
      </c>
      <c r="N2304" s="131" t="s">
        <v>39</v>
      </c>
      <c r="O2304" s="132">
        <v>0</v>
      </c>
      <c r="P2304" s="132">
        <f>O2304*H2304</f>
        <v>0</v>
      </c>
      <c r="Q2304" s="132">
        <v>0</v>
      </c>
      <c r="R2304" s="132">
        <f>Q2304*H2304</f>
        <v>0</v>
      </c>
      <c r="S2304" s="132">
        <v>0</v>
      </c>
      <c r="T2304" s="133">
        <f>S2304*H2304</f>
        <v>0</v>
      </c>
      <c r="AR2304" s="134" t="s">
        <v>133</v>
      </c>
      <c r="AT2304" s="134" t="s">
        <v>128</v>
      </c>
      <c r="AU2304" s="134" t="s">
        <v>84</v>
      </c>
      <c r="AY2304" s="13" t="s">
        <v>125</v>
      </c>
      <c r="BE2304" s="135">
        <f>IF(N2304="základní",J2304,0)</f>
        <v>20720</v>
      </c>
      <c r="BF2304" s="135">
        <f>IF(N2304="snížená",J2304,0)</f>
        <v>0</v>
      </c>
      <c r="BG2304" s="135">
        <f>IF(N2304="zákl. přenesená",J2304,0)</f>
        <v>0</v>
      </c>
      <c r="BH2304" s="135">
        <f>IF(N2304="sníž. přenesená",J2304,0)</f>
        <v>0</v>
      </c>
      <c r="BI2304" s="135">
        <f>IF(N2304="nulová",J2304,0)</f>
        <v>0</v>
      </c>
      <c r="BJ2304" s="13" t="s">
        <v>82</v>
      </c>
      <c r="BK2304" s="135">
        <f>ROUND(I2304*H2304,2)</f>
        <v>20720</v>
      </c>
      <c r="BL2304" s="13" t="s">
        <v>133</v>
      </c>
      <c r="BM2304" s="134" t="s">
        <v>4316</v>
      </c>
    </row>
    <row r="2305" spans="2:65" s="1" customFormat="1" ht="28.8">
      <c r="B2305" s="25"/>
      <c r="D2305" s="136" t="s">
        <v>134</v>
      </c>
      <c r="F2305" s="137" t="s">
        <v>4317</v>
      </c>
      <c r="L2305" s="25"/>
      <c r="M2305" s="138"/>
      <c r="T2305" s="49"/>
      <c r="AT2305" s="13" t="s">
        <v>134</v>
      </c>
      <c r="AU2305" s="13" t="s">
        <v>84</v>
      </c>
    </row>
    <row r="2306" spans="2:65" s="1" customFormat="1" ht="16.5" customHeight="1">
      <c r="B2306" s="25"/>
      <c r="C2306" s="124" t="s">
        <v>4318</v>
      </c>
      <c r="D2306" s="124" t="s">
        <v>128</v>
      </c>
      <c r="E2306" s="125" t="s">
        <v>4319</v>
      </c>
      <c r="F2306" s="126" t="s">
        <v>4320</v>
      </c>
      <c r="G2306" s="127" t="s">
        <v>146</v>
      </c>
      <c r="H2306" s="128">
        <v>5</v>
      </c>
      <c r="I2306" s="129">
        <v>2840</v>
      </c>
      <c r="J2306" s="129">
        <f>ROUND(I2306*H2306,2)</f>
        <v>14200</v>
      </c>
      <c r="K2306" s="126" t="s">
        <v>132</v>
      </c>
      <c r="L2306" s="25"/>
      <c r="M2306" s="130" t="s">
        <v>1</v>
      </c>
      <c r="N2306" s="131" t="s">
        <v>39</v>
      </c>
      <c r="O2306" s="132">
        <v>0</v>
      </c>
      <c r="P2306" s="132">
        <f>O2306*H2306</f>
        <v>0</v>
      </c>
      <c r="Q2306" s="132">
        <v>0</v>
      </c>
      <c r="R2306" s="132">
        <f>Q2306*H2306</f>
        <v>0</v>
      </c>
      <c r="S2306" s="132">
        <v>0</v>
      </c>
      <c r="T2306" s="133">
        <f>S2306*H2306</f>
        <v>0</v>
      </c>
      <c r="AR2306" s="134" t="s">
        <v>133</v>
      </c>
      <c r="AT2306" s="134" t="s">
        <v>128</v>
      </c>
      <c r="AU2306" s="134" t="s">
        <v>84</v>
      </c>
      <c r="AY2306" s="13" t="s">
        <v>125</v>
      </c>
      <c r="BE2306" s="135">
        <f>IF(N2306="základní",J2306,0)</f>
        <v>14200</v>
      </c>
      <c r="BF2306" s="135">
        <f>IF(N2306="snížená",J2306,0)</f>
        <v>0</v>
      </c>
      <c r="BG2306" s="135">
        <f>IF(N2306="zákl. přenesená",J2306,0)</f>
        <v>0</v>
      </c>
      <c r="BH2306" s="135">
        <f>IF(N2306="sníž. přenesená",J2306,0)</f>
        <v>0</v>
      </c>
      <c r="BI2306" s="135">
        <f>IF(N2306="nulová",J2306,0)</f>
        <v>0</v>
      </c>
      <c r="BJ2306" s="13" t="s">
        <v>82</v>
      </c>
      <c r="BK2306" s="135">
        <f>ROUND(I2306*H2306,2)</f>
        <v>14200</v>
      </c>
      <c r="BL2306" s="13" t="s">
        <v>133</v>
      </c>
      <c r="BM2306" s="134" t="s">
        <v>4321</v>
      </c>
    </row>
    <row r="2307" spans="2:65" s="1" customFormat="1" ht="28.8">
      <c r="B2307" s="25"/>
      <c r="D2307" s="136" t="s">
        <v>134</v>
      </c>
      <c r="F2307" s="137" t="s">
        <v>4322</v>
      </c>
      <c r="L2307" s="25"/>
      <c r="M2307" s="138"/>
      <c r="T2307" s="49"/>
      <c r="AT2307" s="13" t="s">
        <v>134</v>
      </c>
      <c r="AU2307" s="13" t="s">
        <v>84</v>
      </c>
    </row>
    <row r="2308" spans="2:65" s="1" customFormat="1" ht="38.4">
      <c r="B2308" s="25"/>
      <c r="D2308" s="136" t="s">
        <v>136</v>
      </c>
      <c r="F2308" s="139" t="s">
        <v>4323</v>
      </c>
      <c r="L2308" s="25"/>
      <c r="M2308" s="138"/>
      <c r="T2308" s="49"/>
      <c r="AT2308" s="13" t="s">
        <v>136</v>
      </c>
      <c r="AU2308" s="13" t="s">
        <v>84</v>
      </c>
    </row>
    <row r="2309" spans="2:65" s="11" customFormat="1" ht="22.8" customHeight="1">
      <c r="B2309" s="113"/>
      <c r="D2309" s="114" t="s">
        <v>73</v>
      </c>
      <c r="E2309" s="122" t="s">
        <v>4324</v>
      </c>
      <c r="F2309" s="122" t="s">
        <v>4325</v>
      </c>
      <c r="J2309" s="123">
        <f>BK2309</f>
        <v>180850</v>
      </c>
      <c r="L2309" s="113"/>
      <c r="M2309" s="117"/>
      <c r="P2309" s="118">
        <f>SUM(P2310:P2323)</f>
        <v>0</v>
      </c>
      <c r="R2309" s="118">
        <f>SUM(R2310:R2323)</f>
        <v>0</v>
      </c>
      <c r="T2309" s="119">
        <f>SUM(T2310:T2323)</f>
        <v>0</v>
      </c>
      <c r="AR2309" s="114" t="s">
        <v>82</v>
      </c>
      <c r="AT2309" s="120" t="s">
        <v>73</v>
      </c>
      <c r="AU2309" s="120" t="s">
        <v>82</v>
      </c>
      <c r="AY2309" s="114" t="s">
        <v>125</v>
      </c>
      <c r="BK2309" s="121">
        <f>SUM(BK2310:BK2323)</f>
        <v>180850</v>
      </c>
    </row>
    <row r="2310" spans="2:65" s="1" customFormat="1" ht="16.5" customHeight="1">
      <c r="B2310" s="25"/>
      <c r="C2310" s="124" t="s">
        <v>2832</v>
      </c>
      <c r="D2310" s="124" t="s">
        <v>128</v>
      </c>
      <c r="E2310" s="125" t="s">
        <v>4326</v>
      </c>
      <c r="F2310" s="126" t="s">
        <v>4327</v>
      </c>
      <c r="G2310" s="127" t="s">
        <v>146</v>
      </c>
      <c r="H2310" s="128">
        <v>10</v>
      </c>
      <c r="I2310" s="129">
        <v>1590</v>
      </c>
      <c r="J2310" s="129">
        <f>ROUND(I2310*H2310,2)</f>
        <v>15900</v>
      </c>
      <c r="K2310" s="126" t="s">
        <v>132</v>
      </c>
      <c r="L2310" s="25"/>
      <c r="M2310" s="130" t="s">
        <v>1</v>
      </c>
      <c r="N2310" s="131" t="s">
        <v>39</v>
      </c>
      <c r="O2310" s="132">
        <v>0</v>
      </c>
      <c r="P2310" s="132">
        <f>O2310*H2310</f>
        <v>0</v>
      </c>
      <c r="Q2310" s="132">
        <v>0</v>
      </c>
      <c r="R2310" s="132">
        <f>Q2310*H2310</f>
        <v>0</v>
      </c>
      <c r="S2310" s="132">
        <v>0</v>
      </c>
      <c r="T2310" s="133">
        <f>S2310*H2310</f>
        <v>0</v>
      </c>
      <c r="AR2310" s="134" t="s">
        <v>133</v>
      </c>
      <c r="AT2310" s="134" t="s">
        <v>128</v>
      </c>
      <c r="AU2310" s="134" t="s">
        <v>84</v>
      </c>
      <c r="AY2310" s="13" t="s">
        <v>125</v>
      </c>
      <c r="BE2310" s="135">
        <f>IF(N2310="základní",J2310,0)</f>
        <v>15900</v>
      </c>
      <c r="BF2310" s="135">
        <f>IF(N2310="snížená",J2310,0)</f>
        <v>0</v>
      </c>
      <c r="BG2310" s="135">
        <f>IF(N2310="zákl. přenesená",J2310,0)</f>
        <v>0</v>
      </c>
      <c r="BH2310" s="135">
        <f>IF(N2310="sníž. přenesená",J2310,0)</f>
        <v>0</v>
      </c>
      <c r="BI2310" s="135">
        <f>IF(N2310="nulová",J2310,0)</f>
        <v>0</v>
      </c>
      <c r="BJ2310" s="13" t="s">
        <v>82</v>
      </c>
      <c r="BK2310" s="135">
        <f>ROUND(I2310*H2310,2)</f>
        <v>15900</v>
      </c>
      <c r="BL2310" s="13" t="s">
        <v>133</v>
      </c>
      <c r="BM2310" s="134" t="s">
        <v>4328</v>
      </c>
    </row>
    <row r="2311" spans="2:65" s="1" customFormat="1">
      <c r="B2311" s="25"/>
      <c r="D2311" s="136" t="s">
        <v>134</v>
      </c>
      <c r="F2311" s="137" t="s">
        <v>4327</v>
      </c>
      <c r="L2311" s="25"/>
      <c r="M2311" s="138"/>
      <c r="T2311" s="49"/>
      <c r="AT2311" s="13" t="s">
        <v>134</v>
      </c>
      <c r="AU2311" s="13" t="s">
        <v>84</v>
      </c>
    </row>
    <row r="2312" spans="2:65" s="1" customFormat="1" ht="16.5" customHeight="1">
      <c r="B2312" s="25"/>
      <c r="C2312" s="124" t="s">
        <v>4329</v>
      </c>
      <c r="D2312" s="124" t="s">
        <v>128</v>
      </c>
      <c r="E2312" s="125" t="s">
        <v>4330</v>
      </c>
      <c r="F2312" s="126" t="s">
        <v>4331</v>
      </c>
      <c r="G2312" s="127" t="s">
        <v>146</v>
      </c>
      <c r="H2312" s="128">
        <v>10</v>
      </c>
      <c r="I2312" s="129">
        <v>5300</v>
      </c>
      <c r="J2312" s="129">
        <f>ROUND(I2312*H2312,2)</f>
        <v>53000</v>
      </c>
      <c r="K2312" s="126" t="s">
        <v>132</v>
      </c>
      <c r="L2312" s="25"/>
      <c r="M2312" s="130" t="s">
        <v>1</v>
      </c>
      <c r="N2312" s="131" t="s">
        <v>39</v>
      </c>
      <c r="O2312" s="132">
        <v>0</v>
      </c>
      <c r="P2312" s="132">
        <f>O2312*H2312</f>
        <v>0</v>
      </c>
      <c r="Q2312" s="132">
        <v>0</v>
      </c>
      <c r="R2312" s="132">
        <f>Q2312*H2312</f>
        <v>0</v>
      </c>
      <c r="S2312" s="132">
        <v>0</v>
      </c>
      <c r="T2312" s="133">
        <f>S2312*H2312</f>
        <v>0</v>
      </c>
      <c r="AR2312" s="134" t="s">
        <v>133</v>
      </c>
      <c r="AT2312" s="134" t="s">
        <v>128</v>
      </c>
      <c r="AU2312" s="134" t="s">
        <v>84</v>
      </c>
      <c r="AY2312" s="13" t="s">
        <v>125</v>
      </c>
      <c r="BE2312" s="135">
        <f>IF(N2312="základní",J2312,0)</f>
        <v>53000</v>
      </c>
      <c r="BF2312" s="135">
        <f>IF(N2312="snížená",J2312,0)</f>
        <v>0</v>
      </c>
      <c r="BG2312" s="135">
        <f>IF(N2312="zákl. přenesená",J2312,0)</f>
        <v>0</v>
      </c>
      <c r="BH2312" s="135">
        <f>IF(N2312="sníž. přenesená",J2312,0)</f>
        <v>0</v>
      </c>
      <c r="BI2312" s="135">
        <f>IF(N2312="nulová",J2312,0)</f>
        <v>0</v>
      </c>
      <c r="BJ2312" s="13" t="s">
        <v>82</v>
      </c>
      <c r="BK2312" s="135">
        <f>ROUND(I2312*H2312,2)</f>
        <v>53000</v>
      </c>
      <c r="BL2312" s="13" t="s">
        <v>133</v>
      </c>
      <c r="BM2312" s="134" t="s">
        <v>4332</v>
      </c>
    </row>
    <row r="2313" spans="2:65" s="1" customFormat="1">
      <c r="B2313" s="25"/>
      <c r="D2313" s="136" t="s">
        <v>134</v>
      </c>
      <c r="F2313" s="137" t="s">
        <v>4333</v>
      </c>
      <c r="L2313" s="25"/>
      <c r="M2313" s="138"/>
      <c r="T2313" s="49"/>
      <c r="AT2313" s="13" t="s">
        <v>134</v>
      </c>
      <c r="AU2313" s="13" t="s">
        <v>84</v>
      </c>
    </row>
    <row r="2314" spans="2:65" s="1" customFormat="1" ht="21.75" customHeight="1">
      <c r="B2314" s="25"/>
      <c r="C2314" s="124" t="s">
        <v>2836</v>
      </c>
      <c r="D2314" s="124" t="s">
        <v>128</v>
      </c>
      <c r="E2314" s="125" t="s">
        <v>4334</v>
      </c>
      <c r="F2314" s="126" t="s">
        <v>4335</v>
      </c>
      <c r="G2314" s="127" t="s">
        <v>146</v>
      </c>
      <c r="H2314" s="128">
        <v>5</v>
      </c>
      <c r="I2314" s="129">
        <v>4870</v>
      </c>
      <c r="J2314" s="129">
        <f>ROUND(I2314*H2314,2)</f>
        <v>24350</v>
      </c>
      <c r="K2314" s="126" t="s">
        <v>132</v>
      </c>
      <c r="L2314" s="25"/>
      <c r="M2314" s="130" t="s">
        <v>1</v>
      </c>
      <c r="N2314" s="131" t="s">
        <v>39</v>
      </c>
      <c r="O2314" s="132">
        <v>0</v>
      </c>
      <c r="P2314" s="132">
        <f>O2314*H2314</f>
        <v>0</v>
      </c>
      <c r="Q2314" s="132">
        <v>0</v>
      </c>
      <c r="R2314" s="132">
        <f>Q2314*H2314</f>
        <v>0</v>
      </c>
      <c r="S2314" s="132">
        <v>0</v>
      </c>
      <c r="T2314" s="133">
        <f>S2314*H2314</f>
        <v>0</v>
      </c>
      <c r="AR2314" s="134" t="s">
        <v>133</v>
      </c>
      <c r="AT2314" s="134" t="s">
        <v>128</v>
      </c>
      <c r="AU2314" s="134" t="s">
        <v>84</v>
      </c>
      <c r="AY2314" s="13" t="s">
        <v>125</v>
      </c>
      <c r="BE2314" s="135">
        <f>IF(N2314="základní",J2314,0)</f>
        <v>24350</v>
      </c>
      <c r="BF2314" s="135">
        <f>IF(N2314="snížená",J2314,0)</f>
        <v>0</v>
      </c>
      <c r="BG2314" s="135">
        <f>IF(N2314="zákl. přenesená",J2314,0)</f>
        <v>0</v>
      </c>
      <c r="BH2314" s="135">
        <f>IF(N2314="sníž. přenesená",J2314,0)</f>
        <v>0</v>
      </c>
      <c r="BI2314" s="135">
        <f>IF(N2314="nulová",J2314,0)</f>
        <v>0</v>
      </c>
      <c r="BJ2314" s="13" t="s">
        <v>82</v>
      </c>
      <c r="BK2314" s="135">
        <f>ROUND(I2314*H2314,2)</f>
        <v>24350</v>
      </c>
      <c r="BL2314" s="13" t="s">
        <v>133</v>
      </c>
      <c r="BM2314" s="134" t="s">
        <v>4336</v>
      </c>
    </row>
    <row r="2315" spans="2:65" s="1" customFormat="1">
      <c r="B2315" s="25"/>
      <c r="D2315" s="136" t="s">
        <v>134</v>
      </c>
      <c r="F2315" s="137" t="s">
        <v>4335</v>
      </c>
      <c r="L2315" s="25"/>
      <c r="M2315" s="138"/>
      <c r="T2315" s="49"/>
      <c r="AT2315" s="13" t="s">
        <v>134</v>
      </c>
      <c r="AU2315" s="13" t="s">
        <v>84</v>
      </c>
    </row>
    <row r="2316" spans="2:65" s="1" customFormat="1" ht="21.75" customHeight="1">
      <c r="B2316" s="25"/>
      <c r="C2316" s="124" t="s">
        <v>4337</v>
      </c>
      <c r="D2316" s="124" t="s">
        <v>128</v>
      </c>
      <c r="E2316" s="125" t="s">
        <v>4338</v>
      </c>
      <c r="F2316" s="126" t="s">
        <v>4339</v>
      </c>
      <c r="G2316" s="127" t="s">
        <v>146</v>
      </c>
      <c r="H2316" s="128">
        <v>5</v>
      </c>
      <c r="I2316" s="129">
        <v>8030</v>
      </c>
      <c r="J2316" s="129">
        <f>ROUND(I2316*H2316,2)</f>
        <v>40150</v>
      </c>
      <c r="K2316" s="126" t="s">
        <v>132</v>
      </c>
      <c r="L2316" s="25"/>
      <c r="M2316" s="130" t="s">
        <v>1</v>
      </c>
      <c r="N2316" s="131" t="s">
        <v>39</v>
      </c>
      <c r="O2316" s="132">
        <v>0</v>
      </c>
      <c r="P2316" s="132">
        <f>O2316*H2316</f>
        <v>0</v>
      </c>
      <c r="Q2316" s="132">
        <v>0</v>
      </c>
      <c r="R2316" s="132">
        <f>Q2316*H2316</f>
        <v>0</v>
      </c>
      <c r="S2316" s="132">
        <v>0</v>
      </c>
      <c r="T2316" s="133">
        <f>S2316*H2316</f>
        <v>0</v>
      </c>
      <c r="AR2316" s="134" t="s">
        <v>133</v>
      </c>
      <c r="AT2316" s="134" t="s">
        <v>128</v>
      </c>
      <c r="AU2316" s="134" t="s">
        <v>84</v>
      </c>
      <c r="AY2316" s="13" t="s">
        <v>125</v>
      </c>
      <c r="BE2316" s="135">
        <f>IF(N2316="základní",J2316,0)</f>
        <v>40150</v>
      </c>
      <c r="BF2316" s="135">
        <f>IF(N2316="snížená",J2316,0)</f>
        <v>0</v>
      </c>
      <c r="BG2316" s="135">
        <f>IF(N2316="zákl. přenesená",J2316,0)</f>
        <v>0</v>
      </c>
      <c r="BH2316" s="135">
        <f>IF(N2316="sníž. přenesená",J2316,0)</f>
        <v>0</v>
      </c>
      <c r="BI2316" s="135">
        <f>IF(N2316="nulová",J2316,0)</f>
        <v>0</v>
      </c>
      <c r="BJ2316" s="13" t="s">
        <v>82</v>
      </c>
      <c r="BK2316" s="135">
        <f>ROUND(I2316*H2316,2)</f>
        <v>40150</v>
      </c>
      <c r="BL2316" s="13" t="s">
        <v>133</v>
      </c>
      <c r="BM2316" s="134" t="s">
        <v>4340</v>
      </c>
    </row>
    <row r="2317" spans="2:65" s="1" customFormat="1">
      <c r="B2317" s="25"/>
      <c r="D2317" s="136" t="s">
        <v>134</v>
      </c>
      <c r="F2317" s="137" t="s">
        <v>4339</v>
      </c>
      <c r="L2317" s="25"/>
      <c r="M2317" s="138"/>
      <c r="T2317" s="49"/>
      <c r="AT2317" s="13" t="s">
        <v>134</v>
      </c>
      <c r="AU2317" s="13" t="s">
        <v>84</v>
      </c>
    </row>
    <row r="2318" spans="2:65" s="1" customFormat="1" ht="16.5" customHeight="1">
      <c r="B2318" s="25"/>
      <c r="C2318" s="124" t="s">
        <v>2841</v>
      </c>
      <c r="D2318" s="124" t="s">
        <v>128</v>
      </c>
      <c r="E2318" s="125" t="s">
        <v>4341</v>
      </c>
      <c r="F2318" s="126" t="s">
        <v>4342</v>
      </c>
      <c r="G2318" s="127" t="s">
        <v>146</v>
      </c>
      <c r="H2318" s="128">
        <v>10</v>
      </c>
      <c r="I2318" s="129">
        <v>2110</v>
      </c>
      <c r="J2318" s="129">
        <f>ROUND(I2318*H2318,2)</f>
        <v>21100</v>
      </c>
      <c r="K2318" s="126" t="s">
        <v>132</v>
      </c>
      <c r="L2318" s="25"/>
      <c r="M2318" s="130" t="s">
        <v>1</v>
      </c>
      <c r="N2318" s="131" t="s">
        <v>39</v>
      </c>
      <c r="O2318" s="132">
        <v>0</v>
      </c>
      <c r="P2318" s="132">
        <f>O2318*H2318</f>
        <v>0</v>
      </c>
      <c r="Q2318" s="132">
        <v>0</v>
      </c>
      <c r="R2318" s="132">
        <f>Q2318*H2318</f>
        <v>0</v>
      </c>
      <c r="S2318" s="132">
        <v>0</v>
      </c>
      <c r="T2318" s="133">
        <f>S2318*H2318</f>
        <v>0</v>
      </c>
      <c r="AR2318" s="134" t="s">
        <v>133</v>
      </c>
      <c r="AT2318" s="134" t="s">
        <v>128</v>
      </c>
      <c r="AU2318" s="134" t="s">
        <v>84</v>
      </c>
      <c r="AY2318" s="13" t="s">
        <v>125</v>
      </c>
      <c r="BE2318" s="135">
        <f>IF(N2318="základní",J2318,0)</f>
        <v>21100</v>
      </c>
      <c r="BF2318" s="135">
        <f>IF(N2318="snížená",J2318,0)</f>
        <v>0</v>
      </c>
      <c r="BG2318" s="135">
        <f>IF(N2318="zákl. přenesená",J2318,0)</f>
        <v>0</v>
      </c>
      <c r="BH2318" s="135">
        <f>IF(N2318="sníž. přenesená",J2318,0)</f>
        <v>0</v>
      </c>
      <c r="BI2318" s="135">
        <f>IF(N2318="nulová",J2318,0)</f>
        <v>0</v>
      </c>
      <c r="BJ2318" s="13" t="s">
        <v>82</v>
      </c>
      <c r="BK2318" s="135">
        <f>ROUND(I2318*H2318,2)</f>
        <v>21100</v>
      </c>
      <c r="BL2318" s="13" t="s">
        <v>133</v>
      </c>
      <c r="BM2318" s="134" t="s">
        <v>4343</v>
      </c>
    </row>
    <row r="2319" spans="2:65" s="1" customFormat="1" ht="19.2">
      <c r="B2319" s="25"/>
      <c r="D2319" s="136" t="s">
        <v>134</v>
      </c>
      <c r="F2319" s="137" t="s">
        <v>4344</v>
      </c>
      <c r="L2319" s="25"/>
      <c r="M2319" s="138"/>
      <c r="T2319" s="49"/>
      <c r="AT2319" s="13" t="s">
        <v>134</v>
      </c>
      <c r="AU2319" s="13" t="s">
        <v>84</v>
      </c>
    </row>
    <row r="2320" spans="2:65" s="1" customFormat="1" ht="28.8">
      <c r="B2320" s="25"/>
      <c r="D2320" s="136" t="s">
        <v>136</v>
      </c>
      <c r="F2320" s="139" t="s">
        <v>4345</v>
      </c>
      <c r="L2320" s="25"/>
      <c r="M2320" s="138"/>
      <c r="T2320" s="49"/>
      <c r="AT2320" s="13" t="s">
        <v>136</v>
      </c>
      <c r="AU2320" s="13" t="s">
        <v>84</v>
      </c>
    </row>
    <row r="2321" spans="2:65" s="1" customFormat="1" ht="16.5" customHeight="1">
      <c r="B2321" s="25"/>
      <c r="C2321" s="124" t="s">
        <v>4346</v>
      </c>
      <c r="D2321" s="124" t="s">
        <v>128</v>
      </c>
      <c r="E2321" s="125" t="s">
        <v>4347</v>
      </c>
      <c r="F2321" s="126" t="s">
        <v>4348</v>
      </c>
      <c r="G2321" s="127" t="s">
        <v>146</v>
      </c>
      <c r="H2321" s="128">
        <v>5</v>
      </c>
      <c r="I2321" s="129">
        <v>5270</v>
      </c>
      <c r="J2321" s="129">
        <f>ROUND(I2321*H2321,2)</f>
        <v>26350</v>
      </c>
      <c r="K2321" s="126" t="s">
        <v>132</v>
      </c>
      <c r="L2321" s="25"/>
      <c r="M2321" s="130" t="s">
        <v>1</v>
      </c>
      <c r="N2321" s="131" t="s">
        <v>39</v>
      </c>
      <c r="O2321" s="132">
        <v>0</v>
      </c>
      <c r="P2321" s="132">
        <f>O2321*H2321</f>
        <v>0</v>
      </c>
      <c r="Q2321" s="132">
        <v>0</v>
      </c>
      <c r="R2321" s="132">
        <f>Q2321*H2321</f>
        <v>0</v>
      </c>
      <c r="S2321" s="132">
        <v>0</v>
      </c>
      <c r="T2321" s="133">
        <f>S2321*H2321</f>
        <v>0</v>
      </c>
      <c r="AR2321" s="134" t="s">
        <v>133</v>
      </c>
      <c r="AT2321" s="134" t="s">
        <v>128</v>
      </c>
      <c r="AU2321" s="134" t="s">
        <v>84</v>
      </c>
      <c r="AY2321" s="13" t="s">
        <v>125</v>
      </c>
      <c r="BE2321" s="135">
        <f>IF(N2321="základní",J2321,0)</f>
        <v>26350</v>
      </c>
      <c r="BF2321" s="135">
        <f>IF(N2321="snížená",J2321,0)</f>
        <v>0</v>
      </c>
      <c r="BG2321" s="135">
        <f>IF(N2321="zákl. přenesená",J2321,0)</f>
        <v>0</v>
      </c>
      <c r="BH2321" s="135">
        <f>IF(N2321="sníž. přenesená",J2321,0)</f>
        <v>0</v>
      </c>
      <c r="BI2321" s="135">
        <f>IF(N2321="nulová",J2321,0)</f>
        <v>0</v>
      </c>
      <c r="BJ2321" s="13" t="s">
        <v>82</v>
      </c>
      <c r="BK2321" s="135">
        <f>ROUND(I2321*H2321,2)</f>
        <v>26350</v>
      </c>
      <c r="BL2321" s="13" t="s">
        <v>133</v>
      </c>
      <c r="BM2321" s="134" t="s">
        <v>4349</v>
      </c>
    </row>
    <row r="2322" spans="2:65" s="1" customFormat="1" ht="19.2">
      <c r="B2322" s="25"/>
      <c r="D2322" s="136" t="s">
        <v>134</v>
      </c>
      <c r="F2322" s="137" t="s">
        <v>4350</v>
      </c>
      <c r="L2322" s="25"/>
      <c r="M2322" s="138"/>
      <c r="T2322" s="49"/>
      <c r="AT2322" s="13" t="s">
        <v>134</v>
      </c>
      <c r="AU2322" s="13" t="s">
        <v>84</v>
      </c>
    </row>
    <row r="2323" spans="2:65" s="1" customFormat="1" ht="19.2">
      <c r="B2323" s="25"/>
      <c r="D2323" s="136" t="s">
        <v>136</v>
      </c>
      <c r="F2323" s="139" t="s">
        <v>4351</v>
      </c>
      <c r="L2323" s="25"/>
      <c r="M2323" s="138"/>
      <c r="T2323" s="49"/>
      <c r="AT2323" s="13" t="s">
        <v>136</v>
      </c>
      <c r="AU2323" s="13" t="s">
        <v>84</v>
      </c>
    </row>
    <row r="2324" spans="2:65" s="11" customFormat="1" ht="22.8" customHeight="1">
      <c r="B2324" s="113"/>
      <c r="D2324" s="114" t="s">
        <v>73</v>
      </c>
      <c r="E2324" s="122" t="s">
        <v>4352</v>
      </c>
      <c r="F2324" s="122" t="s">
        <v>4353</v>
      </c>
      <c r="J2324" s="123">
        <f>BK2324</f>
        <v>438035</v>
      </c>
      <c r="L2324" s="113"/>
      <c r="M2324" s="117"/>
      <c r="P2324" s="118">
        <f>SUM(P2325:P2359)</f>
        <v>0</v>
      </c>
      <c r="R2324" s="118">
        <f>SUM(R2325:R2359)</f>
        <v>0</v>
      </c>
      <c r="T2324" s="119">
        <f>SUM(T2325:T2359)</f>
        <v>0</v>
      </c>
      <c r="AR2324" s="114" t="s">
        <v>82</v>
      </c>
      <c r="AT2324" s="120" t="s">
        <v>73</v>
      </c>
      <c r="AU2324" s="120" t="s">
        <v>82</v>
      </c>
      <c r="AY2324" s="114" t="s">
        <v>125</v>
      </c>
      <c r="BK2324" s="121">
        <f>SUM(BK2325:BK2359)</f>
        <v>438035</v>
      </c>
    </row>
    <row r="2325" spans="2:65" s="1" customFormat="1" ht="16.5" customHeight="1">
      <c r="B2325" s="25"/>
      <c r="C2325" s="124" t="s">
        <v>2845</v>
      </c>
      <c r="D2325" s="124" t="s">
        <v>128</v>
      </c>
      <c r="E2325" s="125" t="s">
        <v>4354</v>
      </c>
      <c r="F2325" s="126" t="s">
        <v>4355</v>
      </c>
      <c r="G2325" s="127" t="s">
        <v>146</v>
      </c>
      <c r="H2325" s="128">
        <v>5</v>
      </c>
      <c r="I2325" s="129">
        <v>775</v>
      </c>
      <c r="J2325" s="129">
        <f>ROUND(I2325*H2325,2)</f>
        <v>3875</v>
      </c>
      <c r="K2325" s="126" t="s">
        <v>132</v>
      </c>
      <c r="L2325" s="25"/>
      <c r="M2325" s="130" t="s">
        <v>1</v>
      </c>
      <c r="N2325" s="131" t="s">
        <v>39</v>
      </c>
      <c r="O2325" s="132">
        <v>0</v>
      </c>
      <c r="P2325" s="132">
        <f>O2325*H2325</f>
        <v>0</v>
      </c>
      <c r="Q2325" s="132">
        <v>0</v>
      </c>
      <c r="R2325" s="132">
        <f>Q2325*H2325</f>
        <v>0</v>
      </c>
      <c r="S2325" s="132">
        <v>0</v>
      </c>
      <c r="T2325" s="133">
        <f>S2325*H2325</f>
        <v>0</v>
      </c>
      <c r="AR2325" s="134" t="s">
        <v>133</v>
      </c>
      <c r="AT2325" s="134" t="s">
        <v>128</v>
      </c>
      <c r="AU2325" s="134" t="s">
        <v>84</v>
      </c>
      <c r="AY2325" s="13" t="s">
        <v>125</v>
      </c>
      <c r="BE2325" s="135">
        <f>IF(N2325="základní",J2325,0)</f>
        <v>3875</v>
      </c>
      <c r="BF2325" s="135">
        <f>IF(N2325="snížená",J2325,0)</f>
        <v>0</v>
      </c>
      <c r="BG2325" s="135">
        <f>IF(N2325="zákl. přenesená",J2325,0)</f>
        <v>0</v>
      </c>
      <c r="BH2325" s="135">
        <f>IF(N2325="sníž. přenesená",J2325,0)</f>
        <v>0</v>
      </c>
      <c r="BI2325" s="135">
        <f>IF(N2325="nulová",J2325,0)</f>
        <v>0</v>
      </c>
      <c r="BJ2325" s="13" t="s">
        <v>82</v>
      </c>
      <c r="BK2325" s="135">
        <f>ROUND(I2325*H2325,2)</f>
        <v>3875</v>
      </c>
      <c r="BL2325" s="13" t="s">
        <v>133</v>
      </c>
      <c r="BM2325" s="134" t="s">
        <v>4356</v>
      </c>
    </row>
    <row r="2326" spans="2:65" s="1" customFormat="1" ht="19.2">
      <c r="B2326" s="25"/>
      <c r="D2326" s="136" t="s">
        <v>134</v>
      </c>
      <c r="F2326" s="137" t="s">
        <v>4357</v>
      </c>
      <c r="L2326" s="25"/>
      <c r="M2326" s="138"/>
      <c r="T2326" s="49"/>
      <c r="AT2326" s="13" t="s">
        <v>134</v>
      </c>
      <c r="AU2326" s="13" t="s">
        <v>84</v>
      </c>
    </row>
    <row r="2327" spans="2:65" s="1" customFormat="1" ht="16.5" customHeight="1">
      <c r="B2327" s="25"/>
      <c r="C2327" s="124" t="s">
        <v>4358</v>
      </c>
      <c r="D2327" s="124" t="s">
        <v>128</v>
      </c>
      <c r="E2327" s="125" t="s">
        <v>4359</v>
      </c>
      <c r="F2327" s="126" t="s">
        <v>4360</v>
      </c>
      <c r="G2327" s="127" t="s">
        <v>146</v>
      </c>
      <c r="H2327" s="128">
        <v>5</v>
      </c>
      <c r="I2327" s="129">
        <v>797</v>
      </c>
      <c r="J2327" s="129">
        <f>ROUND(I2327*H2327,2)</f>
        <v>3985</v>
      </c>
      <c r="K2327" s="126" t="s">
        <v>132</v>
      </c>
      <c r="L2327" s="25"/>
      <c r="M2327" s="130" t="s">
        <v>1</v>
      </c>
      <c r="N2327" s="131" t="s">
        <v>39</v>
      </c>
      <c r="O2327" s="132">
        <v>0</v>
      </c>
      <c r="P2327" s="132">
        <f>O2327*H2327</f>
        <v>0</v>
      </c>
      <c r="Q2327" s="132">
        <v>0</v>
      </c>
      <c r="R2327" s="132">
        <f>Q2327*H2327</f>
        <v>0</v>
      </c>
      <c r="S2327" s="132">
        <v>0</v>
      </c>
      <c r="T2327" s="133">
        <f>S2327*H2327</f>
        <v>0</v>
      </c>
      <c r="AR2327" s="134" t="s">
        <v>133</v>
      </c>
      <c r="AT2327" s="134" t="s">
        <v>128</v>
      </c>
      <c r="AU2327" s="134" t="s">
        <v>84</v>
      </c>
      <c r="AY2327" s="13" t="s">
        <v>125</v>
      </c>
      <c r="BE2327" s="135">
        <f>IF(N2327="základní",J2327,0)</f>
        <v>3985</v>
      </c>
      <c r="BF2327" s="135">
        <f>IF(N2327="snížená",J2327,0)</f>
        <v>0</v>
      </c>
      <c r="BG2327" s="135">
        <f>IF(N2327="zákl. přenesená",J2327,0)</f>
        <v>0</v>
      </c>
      <c r="BH2327" s="135">
        <f>IF(N2327="sníž. přenesená",J2327,0)</f>
        <v>0</v>
      </c>
      <c r="BI2327" s="135">
        <f>IF(N2327="nulová",J2327,0)</f>
        <v>0</v>
      </c>
      <c r="BJ2327" s="13" t="s">
        <v>82</v>
      </c>
      <c r="BK2327" s="135">
        <f>ROUND(I2327*H2327,2)</f>
        <v>3985</v>
      </c>
      <c r="BL2327" s="13" t="s">
        <v>133</v>
      </c>
      <c r="BM2327" s="134" t="s">
        <v>4361</v>
      </c>
    </row>
    <row r="2328" spans="2:65" s="1" customFormat="1" ht="19.2">
      <c r="B2328" s="25"/>
      <c r="D2328" s="136" t="s">
        <v>134</v>
      </c>
      <c r="F2328" s="137" t="s">
        <v>4362</v>
      </c>
      <c r="L2328" s="25"/>
      <c r="M2328" s="138"/>
      <c r="T2328" s="49"/>
      <c r="AT2328" s="13" t="s">
        <v>134</v>
      </c>
      <c r="AU2328" s="13" t="s">
        <v>84</v>
      </c>
    </row>
    <row r="2329" spans="2:65" s="1" customFormat="1" ht="16.5" customHeight="1">
      <c r="B2329" s="25"/>
      <c r="C2329" s="124" t="s">
        <v>2850</v>
      </c>
      <c r="D2329" s="124" t="s">
        <v>128</v>
      </c>
      <c r="E2329" s="125" t="s">
        <v>4363</v>
      </c>
      <c r="F2329" s="126" t="s">
        <v>4364</v>
      </c>
      <c r="G2329" s="127" t="s">
        <v>146</v>
      </c>
      <c r="H2329" s="128">
        <v>5</v>
      </c>
      <c r="I2329" s="129">
        <v>775</v>
      </c>
      <c r="J2329" s="129">
        <f>ROUND(I2329*H2329,2)</f>
        <v>3875</v>
      </c>
      <c r="K2329" s="126" t="s">
        <v>132</v>
      </c>
      <c r="L2329" s="25"/>
      <c r="M2329" s="130" t="s">
        <v>1</v>
      </c>
      <c r="N2329" s="131" t="s">
        <v>39</v>
      </c>
      <c r="O2329" s="132">
        <v>0</v>
      </c>
      <c r="P2329" s="132">
        <f>O2329*H2329</f>
        <v>0</v>
      </c>
      <c r="Q2329" s="132">
        <v>0</v>
      </c>
      <c r="R2329" s="132">
        <f>Q2329*H2329</f>
        <v>0</v>
      </c>
      <c r="S2329" s="132">
        <v>0</v>
      </c>
      <c r="T2329" s="133">
        <f>S2329*H2329</f>
        <v>0</v>
      </c>
      <c r="AR2329" s="134" t="s">
        <v>133</v>
      </c>
      <c r="AT2329" s="134" t="s">
        <v>128</v>
      </c>
      <c r="AU2329" s="134" t="s">
        <v>84</v>
      </c>
      <c r="AY2329" s="13" t="s">
        <v>125</v>
      </c>
      <c r="BE2329" s="135">
        <f>IF(N2329="základní",J2329,0)</f>
        <v>3875</v>
      </c>
      <c r="BF2329" s="135">
        <f>IF(N2329="snížená",J2329,0)</f>
        <v>0</v>
      </c>
      <c r="BG2329" s="135">
        <f>IF(N2329="zákl. přenesená",J2329,0)</f>
        <v>0</v>
      </c>
      <c r="BH2329" s="135">
        <f>IF(N2329="sníž. přenesená",J2329,0)</f>
        <v>0</v>
      </c>
      <c r="BI2329" s="135">
        <f>IF(N2329="nulová",J2329,0)</f>
        <v>0</v>
      </c>
      <c r="BJ2329" s="13" t="s">
        <v>82</v>
      </c>
      <c r="BK2329" s="135">
        <f>ROUND(I2329*H2329,2)</f>
        <v>3875</v>
      </c>
      <c r="BL2329" s="13" t="s">
        <v>133</v>
      </c>
      <c r="BM2329" s="134" t="s">
        <v>4365</v>
      </c>
    </row>
    <row r="2330" spans="2:65" s="1" customFormat="1" ht="19.2">
      <c r="B2330" s="25"/>
      <c r="D2330" s="136" t="s">
        <v>134</v>
      </c>
      <c r="F2330" s="137" t="s">
        <v>4366</v>
      </c>
      <c r="L2330" s="25"/>
      <c r="M2330" s="138"/>
      <c r="T2330" s="49"/>
      <c r="AT2330" s="13" t="s">
        <v>134</v>
      </c>
      <c r="AU2330" s="13" t="s">
        <v>84</v>
      </c>
    </row>
    <row r="2331" spans="2:65" s="1" customFormat="1" ht="16.5" customHeight="1">
      <c r="B2331" s="25"/>
      <c r="C2331" s="124" t="s">
        <v>4367</v>
      </c>
      <c r="D2331" s="124" t="s">
        <v>128</v>
      </c>
      <c r="E2331" s="125" t="s">
        <v>4368</v>
      </c>
      <c r="F2331" s="126" t="s">
        <v>4369</v>
      </c>
      <c r="G2331" s="127" t="s">
        <v>146</v>
      </c>
      <c r="H2331" s="128">
        <v>5</v>
      </c>
      <c r="I2331" s="129">
        <v>936</v>
      </c>
      <c r="J2331" s="129">
        <f>ROUND(I2331*H2331,2)</f>
        <v>4680</v>
      </c>
      <c r="K2331" s="126" t="s">
        <v>132</v>
      </c>
      <c r="L2331" s="25"/>
      <c r="M2331" s="130" t="s">
        <v>1</v>
      </c>
      <c r="N2331" s="131" t="s">
        <v>39</v>
      </c>
      <c r="O2331" s="132">
        <v>0</v>
      </c>
      <c r="P2331" s="132">
        <f>O2331*H2331</f>
        <v>0</v>
      </c>
      <c r="Q2331" s="132">
        <v>0</v>
      </c>
      <c r="R2331" s="132">
        <f>Q2331*H2331</f>
        <v>0</v>
      </c>
      <c r="S2331" s="132">
        <v>0</v>
      </c>
      <c r="T2331" s="133">
        <f>S2331*H2331</f>
        <v>0</v>
      </c>
      <c r="AR2331" s="134" t="s">
        <v>133</v>
      </c>
      <c r="AT2331" s="134" t="s">
        <v>128</v>
      </c>
      <c r="AU2331" s="134" t="s">
        <v>84</v>
      </c>
      <c r="AY2331" s="13" t="s">
        <v>125</v>
      </c>
      <c r="BE2331" s="135">
        <f>IF(N2331="základní",J2331,0)</f>
        <v>4680</v>
      </c>
      <c r="BF2331" s="135">
        <f>IF(N2331="snížená",J2331,0)</f>
        <v>0</v>
      </c>
      <c r="BG2331" s="135">
        <f>IF(N2331="zákl. přenesená",J2331,0)</f>
        <v>0</v>
      </c>
      <c r="BH2331" s="135">
        <f>IF(N2331="sníž. přenesená",J2331,0)</f>
        <v>0</v>
      </c>
      <c r="BI2331" s="135">
        <f>IF(N2331="nulová",J2331,0)</f>
        <v>0</v>
      </c>
      <c r="BJ2331" s="13" t="s">
        <v>82</v>
      </c>
      <c r="BK2331" s="135">
        <f>ROUND(I2331*H2331,2)</f>
        <v>4680</v>
      </c>
      <c r="BL2331" s="13" t="s">
        <v>133</v>
      </c>
      <c r="BM2331" s="134" t="s">
        <v>4370</v>
      </c>
    </row>
    <row r="2332" spans="2:65" s="1" customFormat="1">
      <c r="B2332" s="25"/>
      <c r="D2332" s="136" t="s">
        <v>134</v>
      </c>
      <c r="F2332" s="137" t="s">
        <v>4369</v>
      </c>
      <c r="L2332" s="25"/>
      <c r="M2332" s="138"/>
      <c r="T2332" s="49"/>
      <c r="AT2332" s="13" t="s">
        <v>134</v>
      </c>
      <c r="AU2332" s="13" t="s">
        <v>84</v>
      </c>
    </row>
    <row r="2333" spans="2:65" s="1" customFormat="1" ht="16.5" customHeight="1">
      <c r="B2333" s="25"/>
      <c r="C2333" s="124" t="s">
        <v>2854</v>
      </c>
      <c r="D2333" s="124" t="s">
        <v>128</v>
      </c>
      <c r="E2333" s="125" t="s">
        <v>4371</v>
      </c>
      <c r="F2333" s="126" t="s">
        <v>4372</v>
      </c>
      <c r="G2333" s="127" t="s">
        <v>146</v>
      </c>
      <c r="H2333" s="128">
        <v>5</v>
      </c>
      <c r="I2333" s="129">
        <v>2610</v>
      </c>
      <c r="J2333" s="129">
        <f>ROUND(I2333*H2333,2)</f>
        <v>13050</v>
      </c>
      <c r="K2333" s="126" t="s">
        <v>132</v>
      </c>
      <c r="L2333" s="25"/>
      <c r="M2333" s="130" t="s">
        <v>1</v>
      </c>
      <c r="N2333" s="131" t="s">
        <v>39</v>
      </c>
      <c r="O2333" s="132">
        <v>0</v>
      </c>
      <c r="P2333" s="132">
        <f>O2333*H2333</f>
        <v>0</v>
      </c>
      <c r="Q2333" s="132">
        <v>0</v>
      </c>
      <c r="R2333" s="132">
        <f>Q2333*H2333</f>
        <v>0</v>
      </c>
      <c r="S2333" s="132">
        <v>0</v>
      </c>
      <c r="T2333" s="133">
        <f>S2333*H2333</f>
        <v>0</v>
      </c>
      <c r="AR2333" s="134" t="s">
        <v>133</v>
      </c>
      <c r="AT2333" s="134" t="s">
        <v>128</v>
      </c>
      <c r="AU2333" s="134" t="s">
        <v>84</v>
      </c>
      <c r="AY2333" s="13" t="s">
        <v>125</v>
      </c>
      <c r="BE2333" s="135">
        <f>IF(N2333="základní",J2333,0)</f>
        <v>13050</v>
      </c>
      <c r="BF2333" s="135">
        <f>IF(N2333="snížená",J2333,0)</f>
        <v>0</v>
      </c>
      <c r="BG2333" s="135">
        <f>IF(N2333="zákl. přenesená",J2333,0)</f>
        <v>0</v>
      </c>
      <c r="BH2333" s="135">
        <f>IF(N2333="sníž. přenesená",J2333,0)</f>
        <v>0</v>
      </c>
      <c r="BI2333" s="135">
        <f>IF(N2333="nulová",J2333,0)</f>
        <v>0</v>
      </c>
      <c r="BJ2333" s="13" t="s">
        <v>82</v>
      </c>
      <c r="BK2333" s="135">
        <f>ROUND(I2333*H2333,2)</f>
        <v>13050</v>
      </c>
      <c r="BL2333" s="13" t="s">
        <v>133</v>
      </c>
      <c r="BM2333" s="134" t="s">
        <v>4373</v>
      </c>
    </row>
    <row r="2334" spans="2:65" s="1" customFormat="1" ht="28.8">
      <c r="B2334" s="25"/>
      <c r="D2334" s="136" t="s">
        <v>134</v>
      </c>
      <c r="F2334" s="137" t="s">
        <v>4374</v>
      </c>
      <c r="L2334" s="25"/>
      <c r="M2334" s="138"/>
      <c r="T2334" s="49"/>
      <c r="AT2334" s="13" t="s">
        <v>134</v>
      </c>
      <c r="AU2334" s="13" t="s">
        <v>84</v>
      </c>
    </row>
    <row r="2335" spans="2:65" s="1" customFormat="1" ht="16.5" customHeight="1">
      <c r="B2335" s="25"/>
      <c r="C2335" s="124" t="s">
        <v>4375</v>
      </c>
      <c r="D2335" s="124" t="s">
        <v>128</v>
      </c>
      <c r="E2335" s="125" t="s">
        <v>4376</v>
      </c>
      <c r="F2335" s="126" t="s">
        <v>4377</v>
      </c>
      <c r="G2335" s="127" t="s">
        <v>146</v>
      </c>
      <c r="H2335" s="128">
        <v>5</v>
      </c>
      <c r="I2335" s="129">
        <v>1280</v>
      </c>
      <c r="J2335" s="129">
        <f>ROUND(I2335*H2335,2)</f>
        <v>6400</v>
      </c>
      <c r="K2335" s="126" t="s">
        <v>132</v>
      </c>
      <c r="L2335" s="25"/>
      <c r="M2335" s="130" t="s">
        <v>1</v>
      </c>
      <c r="N2335" s="131" t="s">
        <v>39</v>
      </c>
      <c r="O2335" s="132">
        <v>0</v>
      </c>
      <c r="P2335" s="132">
        <f>O2335*H2335</f>
        <v>0</v>
      </c>
      <c r="Q2335" s="132">
        <v>0</v>
      </c>
      <c r="R2335" s="132">
        <f>Q2335*H2335</f>
        <v>0</v>
      </c>
      <c r="S2335" s="132">
        <v>0</v>
      </c>
      <c r="T2335" s="133">
        <f>S2335*H2335</f>
        <v>0</v>
      </c>
      <c r="AR2335" s="134" t="s">
        <v>133</v>
      </c>
      <c r="AT2335" s="134" t="s">
        <v>128</v>
      </c>
      <c r="AU2335" s="134" t="s">
        <v>84</v>
      </c>
      <c r="AY2335" s="13" t="s">
        <v>125</v>
      </c>
      <c r="BE2335" s="135">
        <f>IF(N2335="základní",J2335,0)</f>
        <v>6400</v>
      </c>
      <c r="BF2335" s="135">
        <f>IF(N2335="snížená",J2335,0)</f>
        <v>0</v>
      </c>
      <c r="BG2335" s="135">
        <f>IF(N2335="zákl. přenesená",J2335,0)</f>
        <v>0</v>
      </c>
      <c r="BH2335" s="135">
        <f>IF(N2335="sníž. přenesená",J2335,0)</f>
        <v>0</v>
      </c>
      <c r="BI2335" s="135">
        <f>IF(N2335="nulová",J2335,0)</f>
        <v>0</v>
      </c>
      <c r="BJ2335" s="13" t="s">
        <v>82</v>
      </c>
      <c r="BK2335" s="135">
        <f>ROUND(I2335*H2335,2)</f>
        <v>6400</v>
      </c>
      <c r="BL2335" s="13" t="s">
        <v>133</v>
      </c>
      <c r="BM2335" s="134" t="s">
        <v>4378</v>
      </c>
    </row>
    <row r="2336" spans="2:65" s="1" customFormat="1" ht="19.2">
      <c r="B2336" s="25"/>
      <c r="D2336" s="136" t="s">
        <v>134</v>
      </c>
      <c r="F2336" s="137" t="s">
        <v>4379</v>
      </c>
      <c r="L2336" s="25"/>
      <c r="M2336" s="138"/>
      <c r="T2336" s="49"/>
      <c r="AT2336" s="13" t="s">
        <v>134</v>
      </c>
      <c r="AU2336" s="13" t="s">
        <v>84</v>
      </c>
    </row>
    <row r="2337" spans="2:65" s="1" customFormat="1" ht="16.5" customHeight="1">
      <c r="B2337" s="25"/>
      <c r="C2337" s="124" t="s">
        <v>2859</v>
      </c>
      <c r="D2337" s="124" t="s">
        <v>128</v>
      </c>
      <c r="E2337" s="125" t="s">
        <v>4380</v>
      </c>
      <c r="F2337" s="126" t="s">
        <v>4381</v>
      </c>
      <c r="G2337" s="127" t="s">
        <v>146</v>
      </c>
      <c r="H2337" s="128">
        <v>40</v>
      </c>
      <c r="I2337" s="129">
        <v>272</v>
      </c>
      <c r="J2337" s="129">
        <f>ROUND(I2337*H2337,2)</f>
        <v>10880</v>
      </c>
      <c r="K2337" s="126" t="s">
        <v>132</v>
      </c>
      <c r="L2337" s="25"/>
      <c r="M2337" s="130" t="s">
        <v>1</v>
      </c>
      <c r="N2337" s="131" t="s">
        <v>39</v>
      </c>
      <c r="O2337" s="132">
        <v>0</v>
      </c>
      <c r="P2337" s="132">
        <f>O2337*H2337</f>
        <v>0</v>
      </c>
      <c r="Q2337" s="132">
        <v>0</v>
      </c>
      <c r="R2337" s="132">
        <f>Q2337*H2337</f>
        <v>0</v>
      </c>
      <c r="S2337" s="132">
        <v>0</v>
      </c>
      <c r="T2337" s="133">
        <f>S2337*H2337</f>
        <v>0</v>
      </c>
      <c r="AR2337" s="134" t="s">
        <v>2487</v>
      </c>
      <c r="AT2337" s="134" t="s">
        <v>128</v>
      </c>
      <c r="AU2337" s="134" t="s">
        <v>84</v>
      </c>
      <c r="AY2337" s="13" t="s">
        <v>125</v>
      </c>
      <c r="BE2337" s="135">
        <f>IF(N2337="základní",J2337,0)</f>
        <v>10880</v>
      </c>
      <c r="BF2337" s="135">
        <f>IF(N2337="snížená",J2337,0)</f>
        <v>0</v>
      </c>
      <c r="BG2337" s="135">
        <f>IF(N2337="zákl. přenesená",J2337,0)</f>
        <v>0</v>
      </c>
      <c r="BH2337" s="135">
        <f>IF(N2337="sníž. přenesená",J2337,0)</f>
        <v>0</v>
      </c>
      <c r="BI2337" s="135">
        <f>IF(N2337="nulová",J2337,0)</f>
        <v>0</v>
      </c>
      <c r="BJ2337" s="13" t="s">
        <v>82</v>
      </c>
      <c r="BK2337" s="135">
        <f>ROUND(I2337*H2337,2)</f>
        <v>10880</v>
      </c>
      <c r="BL2337" s="13" t="s">
        <v>2487</v>
      </c>
      <c r="BM2337" s="134" t="s">
        <v>4382</v>
      </c>
    </row>
    <row r="2338" spans="2:65" s="1" customFormat="1">
      <c r="B2338" s="25"/>
      <c r="D2338" s="136" t="s">
        <v>134</v>
      </c>
      <c r="F2338" s="137" t="s">
        <v>4381</v>
      </c>
      <c r="L2338" s="25"/>
      <c r="M2338" s="138"/>
      <c r="T2338" s="49"/>
      <c r="AT2338" s="13" t="s">
        <v>134</v>
      </c>
      <c r="AU2338" s="13" t="s">
        <v>84</v>
      </c>
    </row>
    <row r="2339" spans="2:65" s="1" customFormat="1" ht="16.5" customHeight="1">
      <c r="B2339" s="25"/>
      <c r="C2339" s="124" t="s">
        <v>4383</v>
      </c>
      <c r="D2339" s="124" t="s">
        <v>128</v>
      </c>
      <c r="E2339" s="125" t="s">
        <v>4384</v>
      </c>
      <c r="F2339" s="126" t="s">
        <v>4385</v>
      </c>
      <c r="G2339" s="127" t="s">
        <v>146</v>
      </c>
      <c r="H2339" s="128">
        <v>40</v>
      </c>
      <c r="I2339" s="129">
        <v>906</v>
      </c>
      <c r="J2339" s="129">
        <f>ROUND(I2339*H2339,2)</f>
        <v>36240</v>
      </c>
      <c r="K2339" s="126" t="s">
        <v>132</v>
      </c>
      <c r="L2339" s="25"/>
      <c r="M2339" s="130" t="s">
        <v>1</v>
      </c>
      <c r="N2339" s="131" t="s">
        <v>39</v>
      </c>
      <c r="O2339" s="132">
        <v>0</v>
      </c>
      <c r="P2339" s="132">
        <f>O2339*H2339</f>
        <v>0</v>
      </c>
      <c r="Q2339" s="132">
        <v>0</v>
      </c>
      <c r="R2339" s="132">
        <f>Q2339*H2339</f>
        <v>0</v>
      </c>
      <c r="S2339" s="132">
        <v>0</v>
      </c>
      <c r="T2339" s="133">
        <f>S2339*H2339</f>
        <v>0</v>
      </c>
      <c r="AR2339" s="134" t="s">
        <v>2487</v>
      </c>
      <c r="AT2339" s="134" t="s">
        <v>128</v>
      </c>
      <c r="AU2339" s="134" t="s">
        <v>84</v>
      </c>
      <c r="AY2339" s="13" t="s">
        <v>125</v>
      </c>
      <c r="BE2339" s="135">
        <f>IF(N2339="základní",J2339,0)</f>
        <v>36240</v>
      </c>
      <c r="BF2339" s="135">
        <f>IF(N2339="snížená",J2339,0)</f>
        <v>0</v>
      </c>
      <c r="BG2339" s="135">
        <f>IF(N2339="zákl. přenesená",J2339,0)</f>
        <v>0</v>
      </c>
      <c r="BH2339" s="135">
        <f>IF(N2339="sníž. přenesená",J2339,0)</f>
        <v>0</v>
      </c>
      <c r="BI2339" s="135">
        <f>IF(N2339="nulová",J2339,0)</f>
        <v>0</v>
      </c>
      <c r="BJ2339" s="13" t="s">
        <v>82</v>
      </c>
      <c r="BK2339" s="135">
        <f>ROUND(I2339*H2339,2)</f>
        <v>36240</v>
      </c>
      <c r="BL2339" s="13" t="s">
        <v>2487</v>
      </c>
      <c r="BM2339" s="134" t="s">
        <v>4386</v>
      </c>
    </row>
    <row r="2340" spans="2:65" s="1" customFormat="1" ht="19.2">
      <c r="B2340" s="25"/>
      <c r="D2340" s="136" t="s">
        <v>134</v>
      </c>
      <c r="F2340" s="137" t="s">
        <v>4387</v>
      </c>
      <c r="L2340" s="25"/>
      <c r="M2340" s="138"/>
      <c r="T2340" s="49"/>
      <c r="AT2340" s="13" t="s">
        <v>134</v>
      </c>
      <c r="AU2340" s="13" t="s">
        <v>84</v>
      </c>
    </row>
    <row r="2341" spans="2:65" s="1" customFormat="1" ht="16.5" customHeight="1">
      <c r="B2341" s="25"/>
      <c r="C2341" s="124" t="s">
        <v>2863</v>
      </c>
      <c r="D2341" s="124" t="s">
        <v>128</v>
      </c>
      <c r="E2341" s="125" t="s">
        <v>4388</v>
      </c>
      <c r="F2341" s="126" t="s">
        <v>4389</v>
      </c>
      <c r="G2341" s="127" t="s">
        <v>146</v>
      </c>
      <c r="H2341" s="128">
        <v>25</v>
      </c>
      <c r="I2341" s="129">
        <v>1720</v>
      </c>
      <c r="J2341" s="129">
        <f>ROUND(I2341*H2341,2)</f>
        <v>43000</v>
      </c>
      <c r="K2341" s="126" t="s">
        <v>132</v>
      </c>
      <c r="L2341" s="25"/>
      <c r="M2341" s="130" t="s">
        <v>1</v>
      </c>
      <c r="N2341" s="131" t="s">
        <v>39</v>
      </c>
      <c r="O2341" s="132">
        <v>0</v>
      </c>
      <c r="P2341" s="132">
        <f>O2341*H2341</f>
        <v>0</v>
      </c>
      <c r="Q2341" s="132">
        <v>0</v>
      </c>
      <c r="R2341" s="132">
        <f>Q2341*H2341</f>
        <v>0</v>
      </c>
      <c r="S2341" s="132">
        <v>0</v>
      </c>
      <c r="T2341" s="133">
        <f>S2341*H2341</f>
        <v>0</v>
      </c>
      <c r="AR2341" s="134" t="s">
        <v>133</v>
      </c>
      <c r="AT2341" s="134" t="s">
        <v>128</v>
      </c>
      <c r="AU2341" s="134" t="s">
        <v>84</v>
      </c>
      <c r="AY2341" s="13" t="s">
        <v>125</v>
      </c>
      <c r="BE2341" s="135">
        <f>IF(N2341="základní",J2341,0)</f>
        <v>43000</v>
      </c>
      <c r="BF2341" s="135">
        <f>IF(N2341="snížená",J2341,0)</f>
        <v>0</v>
      </c>
      <c r="BG2341" s="135">
        <f>IF(N2341="zákl. přenesená",J2341,0)</f>
        <v>0</v>
      </c>
      <c r="BH2341" s="135">
        <f>IF(N2341="sníž. přenesená",J2341,0)</f>
        <v>0</v>
      </c>
      <c r="BI2341" s="135">
        <f>IF(N2341="nulová",J2341,0)</f>
        <v>0</v>
      </c>
      <c r="BJ2341" s="13" t="s">
        <v>82</v>
      </c>
      <c r="BK2341" s="135">
        <f>ROUND(I2341*H2341,2)</f>
        <v>43000</v>
      </c>
      <c r="BL2341" s="13" t="s">
        <v>133</v>
      </c>
      <c r="BM2341" s="134" t="s">
        <v>4390</v>
      </c>
    </row>
    <row r="2342" spans="2:65" s="1" customFormat="1">
      <c r="B2342" s="25"/>
      <c r="D2342" s="136" t="s">
        <v>134</v>
      </c>
      <c r="F2342" s="137" t="s">
        <v>4391</v>
      </c>
      <c r="L2342" s="25"/>
      <c r="M2342" s="138"/>
      <c r="T2342" s="49"/>
      <c r="AT2342" s="13" t="s">
        <v>134</v>
      </c>
      <c r="AU2342" s="13" t="s">
        <v>84</v>
      </c>
    </row>
    <row r="2343" spans="2:65" s="1" customFormat="1" ht="16.5" customHeight="1">
      <c r="B2343" s="25"/>
      <c r="C2343" s="124" t="s">
        <v>4392</v>
      </c>
      <c r="D2343" s="124" t="s">
        <v>128</v>
      </c>
      <c r="E2343" s="125" t="s">
        <v>4393</v>
      </c>
      <c r="F2343" s="126" t="s">
        <v>4394</v>
      </c>
      <c r="G2343" s="127" t="s">
        <v>146</v>
      </c>
      <c r="H2343" s="128">
        <v>25</v>
      </c>
      <c r="I2343" s="129">
        <v>1450</v>
      </c>
      <c r="J2343" s="129">
        <f>ROUND(I2343*H2343,2)</f>
        <v>36250</v>
      </c>
      <c r="K2343" s="126" t="s">
        <v>132</v>
      </c>
      <c r="L2343" s="25"/>
      <c r="M2343" s="130" t="s">
        <v>1</v>
      </c>
      <c r="N2343" s="131" t="s">
        <v>39</v>
      </c>
      <c r="O2343" s="132">
        <v>0</v>
      </c>
      <c r="P2343" s="132">
        <f>O2343*H2343</f>
        <v>0</v>
      </c>
      <c r="Q2343" s="132">
        <v>0</v>
      </c>
      <c r="R2343" s="132">
        <f>Q2343*H2343</f>
        <v>0</v>
      </c>
      <c r="S2343" s="132">
        <v>0</v>
      </c>
      <c r="T2343" s="133">
        <f>S2343*H2343</f>
        <v>0</v>
      </c>
      <c r="AR2343" s="134" t="s">
        <v>133</v>
      </c>
      <c r="AT2343" s="134" t="s">
        <v>128</v>
      </c>
      <c r="AU2343" s="134" t="s">
        <v>84</v>
      </c>
      <c r="AY2343" s="13" t="s">
        <v>125</v>
      </c>
      <c r="BE2343" s="135">
        <f>IF(N2343="základní",J2343,0)</f>
        <v>36250</v>
      </c>
      <c r="BF2343" s="135">
        <f>IF(N2343="snížená",J2343,0)</f>
        <v>0</v>
      </c>
      <c r="BG2343" s="135">
        <f>IF(N2343="zákl. přenesená",J2343,0)</f>
        <v>0</v>
      </c>
      <c r="BH2343" s="135">
        <f>IF(N2343="sníž. přenesená",J2343,0)</f>
        <v>0</v>
      </c>
      <c r="BI2343" s="135">
        <f>IF(N2343="nulová",J2343,0)</f>
        <v>0</v>
      </c>
      <c r="BJ2343" s="13" t="s">
        <v>82</v>
      </c>
      <c r="BK2343" s="135">
        <f>ROUND(I2343*H2343,2)</f>
        <v>36250</v>
      </c>
      <c r="BL2343" s="13" t="s">
        <v>133</v>
      </c>
      <c r="BM2343" s="134" t="s">
        <v>4395</v>
      </c>
    </row>
    <row r="2344" spans="2:65" s="1" customFormat="1" ht="19.2">
      <c r="B2344" s="25"/>
      <c r="D2344" s="136" t="s">
        <v>134</v>
      </c>
      <c r="F2344" s="137" t="s">
        <v>4396</v>
      </c>
      <c r="L2344" s="25"/>
      <c r="M2344" s="138"/>
      <c r="T2344" s="49"/>
      <c r="AT2344" s="13" t="s">
        <v>134</v>
      </c>
      <c r="AU2344" s="13" t="s">
        <v>84</v>
      </c>
    </row>
    <row r="2345" spans="2:65" s="1" customFormat="1" ht="16.5" customHeight="1">
      <c r="B2345" s="25"/>
      <c r="C2345" s="124" t="s">
        <v>2868</v>
      </c>
      <c r="D2345" s="124" t="s">
        <v>128</v>
      </c>
      <c r="E2345" s="125" t="s">
        <v>4397</v>
      </c>
      <c r="F2345" s="126" t="s">
        <v>4398</v>
      </c>
      <c r="G2345" s="127" t="s">
        <v>146</v>
      </c>
      <c r="H2345" s="128">
        <v>20</v>
      </c>
      <c r="I2345" s="129">
        <v>3550</v>
      </c>
      <c r="J2345" s="129">
        <f>ROUND(I2345*H2345,2)</f>
        <v>71000</v>
      </c>
      <c r="K2345" s="126" t="s">
        <v>132</v>
      </c>
      <c r="L2345" s="25"/>
      <c r="M2345" s="130" t="s">
        <v>1</v>
      </c>
      <c r="N2345" s="131" t="s">
        <v>39</v>
      </c>
      <c r="O2345" s="132">
        <v>0</v>
      </c>
      <c r="P2345" s="132">
        <f>O2345*H2345</f>
        <v>0</v>
      </c>
      <c r="Q2345" s="132">
        <v>0</v>
      </c>
      <c r="R2345" s="132">
        <f>Q2345*H2345</f>
        <v>0</v>
      </c>
      <c r="S2345" s="132">
        <v>0</v>
      </c>
      <c r="T2345" s="133">
        <f>S2345*H2345</f>
        <v>0</v>
      </c>
      <c r="AR2345" s="134" t="s">
        <v>133</v>
      </c>
      <c r="AT2345" s="134" t="s">
        <v>128</v>
      </c>
      <c r="AU2345" s="134" t="s">
        <v>84</v>
      </c>
      <c r="AY2345" s="13" t="s">
        <v>125</v>
      </c>
      <c r="BE2345" s="135">
        <f>IF(N2345="základní",J2345,0)</f>
        <v>71000</v>
      </c>
      <c r="BF2345" s="135">
        <f>IF(N2345="snížená",J2345,0)</f>
        <v>0</v>
      </c>
      <c r="BG2345" s="135">
        <f>IF(N2345="zákl. přenesená",J2345,0)</f>
        <v>0</v>
      </c>
      <c r="BH2345" s="135">
        <f>IF(N2345="sníž. přenesená",J2345,0)</f>
        <v>0</v>
      </c>
      <c r="BI2345" s="135">
        <f>IF(N2345="nulová",J2345,0)</f>
        <v>0</v>
      </c>
      <c r="BJ2345" s="13" t="s">
        <v>82</v>
      </c>
      <c r="BK2345" s="135">
        <f>ROUND(I2345*H2345,2)</f>
        <v>71000</v>
      </c>
      <c r="BL2345" s="13" t="s">
        <v>133</v>
      </c>
      <c r="BM2345" s="134" t="s">
        <v>4399</v>
      </c>
    </row>
    <row r="2346" spans="2:65" s="1" customFormat="1" ht="19.2">
      <c r="B2346" s="25"/>
      <c r="D2346" s="136" t="s">
        <v>134</v>
      </c>
      <c r="F2346" s="137" t="s">
        <v>4400</v>
      </c>
      <c r="L2346" s="25"/>
      <c r="M2346" s="138"/>
      <c r="T2346" s="49"/>
      <c r="AT2346" s="13" t="s">
        <v>134</v>
      </c>
      <c r="AU2346" s="13" t="s">
        <v>84</v>
      </c>
    </row>
    <row r="2347" spans="2:65" s="1" customFormat="1" ht="28.8">
      <c r="B2347" s="25"/>
      <c r="D2347" s="136" t="s">
        <v>136</v>
      </c>
      <c r="F2347" s="139" t="s">
        <v>4401</v>
      </c>
      <c r="L2347" s="25"/>
      <c r="M2347" s="138"/>
      <c r="T2347" s="49"/>
      <c r="AT2347" s="13" t="s">
        <v>136</v>
      </c>
      <c r="AU2347" s="13" t="s">
        <v>84</v>
      </c>
    </row>
    <row r="2348" spans="2:65" s="1" customFormat="1" ht="21.75" customHeight="1">
      <c r="B2348" s="25"/>
      <c r="C2348" s="140" t="s">
        <v>4402</v>
      </c>
      <c r="D2348" s="140" t="s">
        <v>3608</v>
      </c>
      <c r="E2348" s="141" t="s">
        <v>4403</v>
      </c>
      <c r="F2348" s="142" t="s">
        <v>4404</v>
      </c>
      <c r="G2348" s="143" t="s">
        <v>146</v>
      </c>
      <c r="H2348" s="144">
        <v>10</v>
      </c>
      <c r="I2348" s="145">
        <v>2790</v>
      </c>
      <c r="J2348" s="145">
        <f>ROUND(I2348*H2348,2)</f>
        <v>27900</v>
      </c>
      <c r="K2348" s="142" t="s">
        <v>132</v>
      </c>
      <c r="L2348" s="146"/>
      <c r="M2348" s="147" t="s">
        <v>1</v>
      </c>
      <c r="N2348" s="148" t="s">
        <v>39</v>
      </c>
      <c r="O2348" s="132">
        <v>0</v>
      </c>
      <c r="P2348" s="132">
        <f>O2348*H2348</f>
        <v>0</v>
      </c>
      <c r="Q2348" s="132">
        <v>0</v>
      </c>
      <c r="R2348" s="132">
        <f>Q2348*H2348</f>
        <v>0</v>
      </c>
      <c r="S2348" s="132">
        <v>0</v>
      </c>
      <c r="T2348" s="133">
        <f>S2348*H2348</f>
        <v>0</v>
      </c>
      <c r="AR2348" s="134" t="s">
        <v>720</v>
      </c>
      <c r="AT2348" s="134" t="s">
        <v>3608</v>
      </c>
      <c r="AU2348" s="134" t="s">
        <v>84</v>
      </c>
      <c r="AY2348" s="13" t="s">
        <v>125</v>
      </c>
      <c r="BE2348" s="135">
        <f>IF(N2348="základní",J2348,0)</f>
        <v>27900</v>
      </c>
      <c r="BF2348" s="135">
        <f>IF(N2348="snížená",J2348,0)</f>
        <v>0</v>
      </c>
      <c r="BG2348" s="135">
        <f>IF(N2348="zákl. přenesená",J2348,0)</f>
        <v>0</v>
      </c>
      <c r="BH2348" s="135">
        <f>IF(N2348="sníž. přenesená",J2348,0)</f>
        <v>0</v>
      </c>
      <c r="BI2348" s="135">
        <f>IF(N2348="nulová",J2348,0)</f>
        <v>0</v>
      </c>
      <c r="BJ2348" s="13" t="s">
        <v>82</v>
      </c>
      <c r="BK2348" s="135">
        <f>ROUND(I2348*H2348,2)</f>
        <v>27900</v>
      </c>
      <c r="BL2348" s="13" t="s">
        <v>280</v>
      </c>
      <c r="BM2348" s="134" t="s">
        <v>4405</v>
      </c>
    </row>
    <row r="2349" spans="2:65" s="1" customFormat="1">
      <c r="B2349" s="25"/>
      <c r="D2349" s="136" t="s">
        <v>134</v>
      </c>
      <c r="F2349" s="137" t="s">
        <v>4404</v>
      </c>
      <c r="L2349" s="25"/>
      <c r="M2349" s="138"/>
      <c r="T2349" s="49"/>
      <c r="AT2349" s="13" t="s">
        <v>134</v>
      </c>
      <c r="AU2349" s="13" t="s">
        <v>84</v>
      </c>
    </row>
    <row r="2350" spans="2:65" s="1" customFormat="1" ht="21.75" customHeight="1">
      <c r="B2350" s="25"/>
      <c r="C2350" s="140" t="s">
        <v>2872</v>
      </c>
      <c r="D2350" s="140" t="s">
        <v>3608</v>
      </c>
      <c r="E2350" s="141" t="s">
        <v>4406</v>
      </c>
      <c r="F2350" s="142" t="s">
        <v>4407</v>
      </c>
      <c r="G2350" s="143" t="s">
        <v>146</v>
      </c>
      <c r="H2350" s="144">
        <v>10</v>
      </c>
      <c r="I2350" s="145">
        <v>3800</v>
      </c>
      <c r="J2350" s="145">
        <f>ROUND(I2350*H2350,2)</f>
        <v>38000</v>
      </c>
      <c r="K2350" s="142" t="s">
        <v>132</v>
      </c>
      <c r="L2350" s="146"/>
      <c r="M2350" s="147" t="s">
        <v>1</v>
      </c>
      <c r="N2350" s="148" t="s">
        <v>39</v>
      </c>
      <c r="O2350" s="132">
        <v>0</v>
      </c>
      <c r="P2350" s="132">
        <f>O2350*H2350</f>
        <v>0</v>
      </c>
      <c r="Q2350" s="132">
        <v>0</v>
      </c>
      <c r="R2350" s="132">
        <f>Q2350*H2350</f>
        <v>0</v>
      </c>
      <c r="S2350" s="132">
        <v>0</v>
      </c>
      <c r="T2350" s="133">
        <f>S2350*H2350</f>
        <v>0</v>
      </c>
      <c r="AR2350" s="134" t="s">
        <v>720</v>
      </c>
      <c r="AT2350" s="134" t="s">
        <v>3608</v>
      </c>
      <c r="AU2350" s="134" t="s">
        <v>84</v>
      </c>
      <c r="AY2350" s="13" t="s">
        <v>125</v>
      </c>
      <c r="BE2350" s="135">
        <f>IF(N2350="základní",J2350,0)</f>
        <v>38000</v>
      </c>
      <c r="BF2350" s="135">
        <f>IF(N2350="snížená",J2350,0)</f>
        <v>0</v>
      </c>
      <c r="BG2350" s="135">
        <f>IF(N2350="zákl. přenesená",J2350,0)</f>
        <v>0</v>
      </c>
      <c r="BH2350" s="135">
        <f>IF(N2350="sníž. přenesená",J2350,0)</f>
        <v>0</v>
      </c>
      <c r="BI2350" s="135">
        <f>IF(N2350="nulová",J2350,0)</f>
        <v>0</v>
      </c>
      <c r="BJ2350" s="13" t="s">
        <v>82</v>
      </c>
      <c r="BK2350" s="135">
        <f>ROUND(I2350*H2350,2)</f>
        <v>38000</v>
      </c>
      <c r="BL2350" s="13" t="s">
        <v>280</v>
      </c>
      <c r="BM2350" s="134" t="s">
        <v>4408</v>
      </c>
    </row>
    <row r="2351" spans="2:65" s="1" customFormat="1">
      <c r="B2351" s="25"/>
      <c r="D2351" s="136" t="s">
        <v>134</v>
      </c>
      <c r="F2351" s="137" t="s">
        <v>4407</v>
      </c>
      <c r="L2351" s="25"/>
      <c r="M2351" s="138"/>
      <c r="T2351" s="49"/>
      <c r="AT2351" s="13" t="s">
        <v>134</v>
      </c>
      <c r="AU2351" s="13" t="s">
        <v>84</v>
      </c>
    </row>
    <row r="2352" spans="2:65" s="1" customFormat="1" ht="16.5" customHeight="1">
      <c r="B2352" s="25"/>
      <c r="C2352" s="140" t="s">
        <v>4409</v>
      </c>
      <c r="D2352" s="140" t="s">
        <v>3608</v>
      </c>
      <c r="E2352" s="141" t="s">
        <v>4410</v>
      </c>
      <c r="F2352" s="142" t="s">
        <v>4411</v>
      </c>
      <c r="G2352" s="143" t="s">
        <v>146</v>
      </c>
      <c r="H2352" s="144">
        <v>10</v>
      </c>
      <c r="I2352" s="145">
        <v>4390</v>
      </c>
      <c r="J2352" s="145">
        <f>ROUND(I2352*H2352,2)</f>
        <v>43900</v>
      </c>
      <c r="K2352" s="142" t="s">
        <v>132</v>
      </c>
      <c r="L2352" s="146"/>
      <c r="M2352" s="147" t="s">
        <v>1</v>
      </c>
      <c r="N2352" s="148" t="s">
        <v>39</v>
      </c>
      <c r="O2352" s="132">
        <v>0</v>
      </c>
      <c r="P2352" s="132">
        <f>O2352*H2352</f>
        <v>0</v>
      </c>
      <c r="Q2352" s="132">
        <v>0</v>
      </c>
      <c r="R2352" s="132">
        <f>Q2352*H2352</f>
        <v>0</v>
      </c>
      <c r="S2352" s="132">
        <v>0</v>
      </c>
      <c r="T2352" s="133">
        <f>S2352*H2352</f>
        <v>0</v>
      </c>
      <c r="AR2352" s="134" t="s">
        <v>720</v>
      </c>
      <c r="AT2352" s="134" t="s">
        <v>3608</v>
      </c>
      <c r="AU2352" s="134" t="s">
        <v>84</v>
      </c>
      <c r="AY2352" s="13" t="s">
        <v>125</v>
      </c>
      <c r="BE2352" s="135">
        <f>IF(N2352="základní",J2352,0)</f>
        <v>43900</v>
      </c>
      <c r="BF2352" s="135">
        <f>IF(N2352="snížená",J2352,0)</f>
        <v>0</v>
      </c>
      <c r="BG2352" s="135">
        <f>IF(N2352="zákl. přenesená",J2352,0)</f>
        <v>0</v>
      </c>
      <c r="BH2352" s="135">
        <f>IF(N2352="sníž. přenesená",J2352,0)</f>
        <v>0</v>
      </c>
      <c r="BI2352" s="135">
        <f>IF(N2352="nulová",J2352,0)</f>
        <v>0</v>
      </c>
      <c r="BJ2352" s="13" t="s">
        <v>82</v>
      </c>
      <c r="BK2352" s="135">
        <f>ROUND(I2352*H2352,2)</f>
        <v>43900</v>
      </c>
      <c r="BL2352" s="13" t="s">
        <v>280</v>
      </c>
      <c r="BM2352" s="134" t="s">
        <v>4412</v>
      </c>
    </row>
    <row r="2353" spans="2:65" s="1" customFormat="1">
      <c r="B2353" s="25"/>
      <c r="D2353" s="136" t="s">
        <v>134</v>
      </c>
      <c r="F2353" s="137" t="s">
        <v>4411</v>
      </c>
      <c r="L2353" s="25"/>
      <c r="M2353" s="138"/>
      <c r="T2353" s="49"/>
      <c r="AT2353" s="13" t="s">
        <v>134</v>
      </c>
      <c r="AU2353" s="13" t="s">
        <v>84</v>
      </c>
    </row>
    <row r="2354" spans="2:65" s="1" customFormat="1" ht="16.5" customHeight="1">
      <c r="B2354" s="25"/>
      <c r="C2354" s="140" t="s">
        <v>2877</v>
      </c>
      <c r="D2354" s="140" t="s">
        <v>3608</v>
      </c>
      <c r="E2354" s="141" t="s">
        <v>4413</v>
      </c>
      <c r="F2354" s="142" t="s">
        <v>4414</v>
      </c>
      <c r="G2354" s="143" t="s">
        <v>146</v>
      </c>
      <c r="H2354" s="144">
        <v>10</v>
      </c>
      <c r="I2354" s="145">
        <v>4750</v>
      </c>
      <c r="J2354" s="145">
        <f>ROUND(I2354*H2354,2)</f>
        <v>47500</v>
      </c>
      <c r="K2354" s="142" t="s">
        <v>132</v>
      </c>
      <c r="L2354" s="146"/>
      <c r="M2354" s="147" t="s">
        <v>1</v>
      </c>
      <c r="N2354" s="148" t="s">
        <v>39</v>
      </c>
      <c r="O2354" s="132">
        <v>0</v>
      </c>
      <c r="P2354" s="132">
        <f>O2354*H2354</f>
        <v>0</v>
      </c>
      <c r="Q2354" s="132">
        <v>0</v>
      </c>
      <c r="R2354" s="132">
        <f>Q2354*H2354</f>
        <v>0</v>
      </c>
      <c r="S2354" s="132">
        <v>0</v>
      </c>
      <c r="T2354" s="133">
        <f>S2354*H2354</f>
        <v>0</v>
      </c>
      <c r="AR2354" s="134" t="s">
        <v>720</v>
      </c>
      <c r="AT2354" s="134" t="s">
        <v>3608</v>
      </c>
      <c r="AU2354" s="134" t="s">
        <v>84</v>
      </c>
      <c r="AY2354" s="13" t="s">
        <v>125</v>
      </c>
      <c r="BE2354" s="135">
        <f>IF(N2354="základní",J2354,0)</f>
        <v>47500</v>
      </c>
      <c r="BF2354" s="135">
        <f>IF(N2354="snížená",J2354,0)</f>
        <v>0</v>
      </c>
      <c r="BG2354" s="135">
        <f>IF(N2354="zákl. přenesená",J2354,0)</f>
        <v>0</v>
      </c>
      <c r="BH2354" s="135">
        <f>IF(N2354="sníž. přenesená",J2354,0)</f>
        <v>0</v>
      </c>
      <c r="BI2354" s="135">
        <f>IF(N2354="nulová",J2354,0)</f>
        <v>0</v>
      </c>
      <c r="BJ2354" s="13" t="s">
        <v>82</v>
      </c>
      <c r="BK2354" s="135">
        <f>ROUND(I2354*H2354,2)</f>
        <v>47500</v>
      </c>
      <c r="BL2354" s="13" t="s">
        <v>280</v>
      </c>
      <c r="BM2354" s="134" t="s">
        <v>4415</v>
      </c>
    </row>
    <row r="2355" spans="2:65" s="1" customFormat="1">
      <c r="B2355" s="25"/>
      <c r="D2355" s="136" t="s">
        <v>134</v>
      </c>
      <c r="F2355" s="137" t="s">
        <v>4414</v>
      </c>
      <c r="L2355" s="25"/>
      <c r="M2355" s="138"/>
      <c r="T2355" s="49"/>
      <c r="AT2355" s="13" t="s">
        <v>134</v>
      </c>
      <c r="AU2355" s="13" t="s">
        <v>84</v>
      </c>
    </row>
    <row r="2356" spans="2:65" s="1" customFormat="1" ht="21.75" customHeight="1">
      <c r="B2356" s="25"/>
      <c r="C2356" s="140" t="s">
        <v>4416</v>
      </c>
      <c r="D2356" s="140" t="s">
        <v>3608</v>
      </c>
      <c r="E2356" s="141" t="s">
        <v>4417</v>
      </c>
      <c r="F2356" s="142" t="s">
        <v>4418</v>
      </c>
      <c r="G2356" s="143" t="s">
        <v>146</v>
      </c>
      <c r="H2356" s="144">
        <v>10</v>
      </c>
      <c r="I2356" s="145">
        <v>3410</v>
      </c>
      <c r="J2356" s="145">
        <f>ROUND(I2356*H2356,2)</f>
        <v>34100</v>
      </c>
      <c r="K2356" s="142" t="s">
        <v>132</v>
      </c>
      <c r="L2356" s="146"/>
      <c r="M2356" s="147" t="s">
        <v>1</v>
      </c>
      <c r="N2356" s="148" t="s">
        <v>39</v>
      </c>
      <c r="O2356" s="132">
        <v>0</v>
      </c>
      <c r="P2356" s="132">
        <f>O2356*H2356</f>
        <v>0</v>
      </c>
      <c r="Q2356" s="132">
        <v>0</v>
      </c>
      <c r="R2356" s="132">
        <f>Q2356*H2356</f>
        <v>0</v>
      </c>
      <c r="S2356" s="132">
        <v>0</v>
      </c>
      <c r="T2356" s="133">
        <f>S2356*H2356</f>
        <v>0</v>
      </c>
      <c r="AR2356" s="134" t="s">
        <v>720</v>
      </c>
      <c r="AT2356" s="134" t="s">
        <v>3608</v>
      </c>
      <c r="AU2356" s="134" t="s">
        <v>84</v>
      </c>
      <c r="AY2356" s="13" t="s">
        <v>125</v>
      </c>
      <c r="BE2356" s="135">
        <f>IF(N2356="základní",J2356,0)</f>
        <v>34100</v>
      </c>
      <c r="BF2356" s="135">
        <f>IF(N2356="snížená",J2356,0)</f>
        <v>0</v>
      </c>
      <c r="BG2356" s="135">
        <f>IF(N2356="zákl. přenesená",J2356,0)</f>
        <v>0</v>
      </c>
      <c r="BH2356" s="135">
        <f>IF(N2356="sníž. přenesená",J2356,0)</f>
        <v>0</v>
      </c>
      <c r="BI2356" s="135">
        <f>IF(N2356="nulová",J2356,0)</f>
        <v>0</v>
      </c>
      <c r="BJ2356" s="13" t="s">
        <v>82</v>
      </c>
      <c r="BK2356" s="135">
        <f>ROUND(I2356*H2356,2)</f>
        <v>34100</v>
      </c>
      <c r="BL2356" s="13" t="s">
        <v>280</v>
      </c>
      <c r="BM2356" s="134" t="s">
        <v>4419</v>
      </c>
    </row>
    <row r="2357" spans="2:65" s="1" customFormat="1">
      <c r="B2357" s="25"/>
      <c r="D2357" s="136" t="s">
        <v>134</v>
      </c>
      <c r="F2357" s="137" t="s">
        <v>4418</v>
      </c>
      <c r="L2357" s="25"/>
      <c r="M2357" s="138"/>
      <c r="T2357" s="49"/>
      <c r="AT2357" s="13" t="s">
        <v>134</v>
      </c>
      <c r="AU2357" s="13" t="s">
        <v>84</v>
      </c>
    </row>
    <row r="2358" spans="2:65" s="1" customFormat="1" ht="16.5" customHeight="1">
      <c r="B2358" s="25"/>
      <c r="C2358" s="140" t="s">
        <v>2881</v>
      </c>
      <c r="D2358" s="140" t="s">
        <v>3608</v>
      </c>
      <c r="E2358" s="141" t="s">
        <v>4420</v>
      </c>
      <c r="F2358" s="142" t="s">
        <v>4421</v>
      </c>
      <c r="G2358" s="143" t="s">
        <v>146</v>
      </c>
      <c r="H2358" s="144">
        <v>10</v>
      </c>
      <c r="I2358" s="145">
        <v>1340</v>
      </c>
      <c r="J2358" s="145">
        <f>ROUND(I2358*H2358,2)</f>
        <v>13400</v>
      </c>
      <c r="K2358" s="142" t="s">
        <v>132</v>
      </c>
      <c r="L2358" s="146"/>
      <c r="M2358" s="147" t="s">
        <v>1</v>
      </c>
      <c r="N2358" s="148" t="s">
        <v>39</v>
      </c>
      <c r="O2358" s="132">
        <v>0</v>
      </c>
      <c r="P2358" s="132">
        <f>O2358*H2358</f>
        <v>0</v>
      </c>
      <c r="Q2358" s="132">
        <v>0</v>
      </c>
      <c r="R2358" s="132">
        <f>Q2358*H2358</f>
        <v>0</v>
      </c>
      <c r="S2358" s="132">
        <v>0</v>
      </c>
      <c r="T2358" s="133">
        <f>S2358*H2358</f>
        <v>0</v>
      </c>
      <c r="AR2358" s="134" t="s">
        <v>720</v>
      </c>
      <c r="AT2358" s="134" t="s">
        <v>3608</v>
      </c>
      <c r="AU2358" s="134" t="s">
        <v>84</v>
      </c>
      <c r="AY2358" s="13" t="s">
        <v>125</v>
      </c>
      <c r="BE2358" s="135">
        <f>IF(N2358="základní",J2358,0)</f>
        <v>13400</v>
      </c>
      <c r="BF2358" s="135">
        <f>IF(N2358="snížená",J2358,0)</f>
        <v>0</v>
      </c>
      <c r="BG2358" s="135">
        <f>IF(N2358="zákl. přenesená",J2358,0)</f>
        <v>0</v>
      </c>
      <c r="BH2358" s="135">
        <f>IF(N2358="sníž. přenesená",J2358,0)</f>
        <v>0</v>
      </c>
      <c r="BI2358" s="135">
        <f>IF(N2358="nulová",J2358,0)</f>
        <v>0</v>
      </c>
      <c r="BJ2358" s="13" t="s">
        <v>82</v>
      </c>
      <c r="BK2358" s="135">
        <f>ROUND(I2358*H2358,2)</f>
        <v>13400</v>
      </c>
      <c r="BL2358" s="13" t="s">
        <v>280</v>
      </c>
      <c r="BM2358" s="134" t="s">
        <v>4422</v>
      </c>
    </row>
    <row r="2359" spans="2:65" s="1" customFormat="1">
      <c r="B2359" s="25"/>
      <c r="D2359" s="136" t="s">
        <v>134</v>
      </c>
      <c r="F2359" s="137" t="s">
        <v>4421</v>
      </c>
      <c r="L2359" s="25"/>
      <c r="M2359" s="138"/>
      <c r="T2359" s="49"/>
      <c r="AT2359" s="13" t="s">
        <v>134</v>
      </c>
      <c r="AU2359" s="13" t="s">
        <v>84</v>
      </c>
    </row>
    <row r="2360" spans="2:65" s="11" customFormat="1" ht="22.8" customHeight="1">
      <c r="B2360" s="113"/>
      <c r="D2360" s="114" t="s">
        <v>73</v>
      </c>
      <c r="E2360" s="122" t="s">
        <v>4423</v>
      </c>
      <c r="F2360" s="122" t="s">
        <v>4424</v>
      </c>
      <c r="J2360" s="123">
        <f>BK2360</f>
        <v>392400</v>
      </c>
      <c r="L2360" s="113"/>
      <c r="M2360" s="117"/>
      <c r="P2360" s="118">
        <f>SUM(P2361:P2368)</f>
        <v>0</v>
      </c>
      <c r="R2360" s="118">
        <f>SUM(R2361:R2368)</f>
        <v>0</v>
      </c>
      <c r="T2360" s="119">
        <f>SUM(T2361:T2368)</f>
        <v>0</v>
      </c>
      <c r="AR2360" s="114" t="s">
        <v>82</v>
      </c>
      <c r="AT2360" s="120" t="s">
        <v>73</v>
      </c>
      <c r="AU2360" s="120" t="s">
        <v>82</v>
      </c>
      <c r="AY2360" s="114" t="s">
        <v>125</v>
      </c>
      <c r="BK2360" s="121">
        <f>SUM(BK2361:BK2368)</f>
        <v>392400</v>
      </c>
    </row>
    <row r="2361" spans="2:65" s="1" customFormat="1" ht="16.5" customHeight="1">
      <c r="B2361" s="25"/>
      <c r="C2361" s="124" t="s">
        <v>4425</v>
      </c>
      <c r="D2361" s="124" t="s">
        <v>128</v>
      </c>
      <c r="E2361" s="125" t="s">
        <v>4426</v>
      </c>
      <c r="F2361" s="126" t="s">
        <v>4427</v>
      </c>
      <c r="G2361" s="127" t="s">
        <v>146</v>
      </c>
      <c r="H2361" s="128">
        <v>100</v>
      </c>
      <c r="I2361" s="129">
        <v>672</v>
      </c>
      <c r="J2361" s="129">
        <f>ROUND(I2361*H2361,2)</f>
        <v>67200</v>
      </c>
      <c r="K2361" s="126" t="s">
        <v>132</v>
      </c>
      <c r="L2361" s="25"/>
      <c r="M2361" s="130" t="s">
        <v>1</v>
      </c>
      <c r="N2361" s="131" t="s">
        <v>39</v>
      </c>
      <c r="O2361" s="132">
        <v>0</v>
      </c>
      <c r="P2361" s="132">
        <f>O2361*H2361</f>
        <v>0</v>
      </c>
      <c r="Q2361" s="132">
        <v>0</v>
      </c>
      <c r="R2361" s="132">
        <f>Q2361*H2361</f>
        <v>0</v>
      </c>
      <c r="S2361" s="132">
        <v>0</v>
      </c>
      <c r="T2361" s="133">
        <f>S2361*H2361</f>
        <v>0</v>
      </c>
      <c r="AR2361" s="134" t="s">
        <v>133</v>
      </c>
      <c r="AT2361" s="134" t="s">
        <v>128</v>
      </c>
      <c r="AU2361" s="134" t="s">
        <v>84</v>
      </c>
      <c r="AY2361" s="13" t="s">
        <v>125</v>
      </c>
      <c r="BE2361" s="135">
        <f>IF(N2361="základní",J2361,0)</f>
        <v>67200</v>
      </c>
      <c r="BF2361" s="135">
        <f>IF(N2361="snížená",J2361,0)</f>
        <v>0</v>
      </c>
      <c r="BG2361" s="135">
        <f>IF(N2361="zákl. přenesená",J2361,0)</f>
        <v>0</v>
      </c>
      <c r="BH2361" s="135">
        <f>IF(N2361="sníž. přenesená",J2361,0)</f>
        <v>0</v>
      </c>
      <c r="BI2361" s="135">
        <f>IF(N2361="nulová",J2361,0)</f>
        <v>0</v>
      </c>
      <c r="BJ2361" s="13" t="s">
        <v>82</v>
      </c>
      <c r="BK2361" s="135">
        <f>ROUND(I2361*H2361,2)</f>
        <v>67200</v>
      </c>
      <c r="BL2361" s="13" t="s">
        <v>133</v>
      </c>
      <c r="BM2361" s="134" t="s">
        <v>4428</v>
      </c>
    </row>
    <row r="2362" spans="2:65" s="1" customFormat="1">
      <c r="B2362" s="25"/>
      <c r="D2362" s="136" t="s">
        <v>134</v>
      </c>
      <c r="F2362" s="137" t="s">
        <v>4427</v>
      </c>
      <c r="L2362" s="25"/>
      <c r="M2362" s="138"/>
      <c r="T2362" s="49"/>
      <c r="AT2362" s="13" t="s">
        <v>134</v>
      </c>
      <c r="AU2362" s="13" t="s">
        <v>84</v>
      </c>
    </row>
    <row r="2363" spans="2:65" s="1" customFormat="1" ht="16.5" customHeight="1">
      <c r="B2363" s="25"/>
      <c r="C2363" s="124" t="s">
        <v>2886</v>
      </c>
      <c r="D2363" s="124" t="s">
        <v>128</v>
      </c>
      <c r="E2363" s="125" t="s">
        <v>4429</v>
      </c>
      <c r="F2363" s="126" t="s">
        <v>4430</v>
      </c>
      <c r="G2363" s="127" t="s">
        <v>146</v>
      </c>
      <c r="H2363" s="128">
        <v>100</v>
      </c>
      <c r="I2363" s="129">
        <v>2230</v>
      </c>
      <c r="J2363" s="129">
        <f>ROUND(I2363*H2363,2)</f>
        <v>223000</v>
      </c>
      <c r="K2363" s="126" t="s">
        <v>132</v>
      </c>
      <c r="L2363" s="25"/>
      <c r="M2363" s="130" t="s">
        <v>1</v>
      </c>
      <c r="N2363" s="131" t="s">
        <v>39</v>
      </c>
      <c r="O2363" s="132">
        <v>0</v>
      </c>
      <c r="P2363" s="132">
        <f>O2363*H2363</f>
        <v>0</v>
      </c>
      <c r="Q2363" s="132">
        <v>0</v>
      </c>
      <c r="R2363" s="132">
        <f>Q2363*H2363</f>
        <v>0</v>
      </c>
      <c r="S2363" s="132">
        <v>0</v>
      </c>
      <c r="T2363" s="133">
        <f>S2363*H2363</f>
        <v>0</v>
      </c>
      <c r="AR2363" s="134" t="s">
        <v>133</v>
      </c>
      <c r="AT2363" s="134" t="s">
        <v>128</v>
      </c>
      <c r="AU2363" s="134" t="s">
        <v>84</v>
      </c>
      <c r="AY2363" s="13" t="s">
        <v>125</v>
      </c>
      <c r="BE2363" s="135">
        <f>IF(N2363="základní",J2363,0)</f>
        <v>223000</v>
      </c>
      <c r="BF2363" s="135">
        <f>IF(N2363="snížená",J2363,0)</f>
        <v>0</v>
      </c>
      <c r="BG2363" s="135">
        <f>IF(N2363="zákl. přenesená",J2363,0)</f>
        <v>0</v>
      </c>
      <c r="BH2363" s="135">
        <f>IF(N2363="sníž. přenesená",J2363,0)</f>
        <v>0</v>
      </c>
      <c r="BI2363" s="135">
        <f>IF(N2363="nulová",J2363,0)</f>
        <v>0</v>
      </c>
      <c r="BJ2363" s="13" t="s">
        <v>82</v>
      </c>
      <c r="BK2363" s="135">
        <f>ROUND(I2363*H2363,2)</f>
        <v>223000</v>
      </c>
      <c r="BL2363" s="13" t="s">
        <v>133</v>
      </c>
      <c r="BM2363" s="134" t="s">
        <v>4431</v>
      </c>
    </row>
    <row r="2364" spans="2:65" s="1" customFormat="1">
      <c r="B2364" s="25"/>
      <c r="D2364" s="136" t="s">
        <v>134</v>
      </c>
      <c r="F2364" s="137" t="s">
        <v>4430</v>
      </c>
      <c r="L2364" s="25"/>
      <c r="M2364" s="138"/>
      <c r="T2364" s="49"/>
      <c r="AT2364" s="13" t="s">
        <v>134</v>
      </c>
      <c r="AU2364" s="13" t="s">
        <v>84</v>
      </c>
    </row>
    <row r="2365" spans="2:65" s="1" customFormat="1" ht="24.15" customHeight="1">
      <c r="B2365" s="25"/>
      <c r="C2365" s="124" t="s">
        <v>4432</v>
      </c>
      <c r="D2365" s="124" t="s">
        <v>128</v>
      </c>
      <c r="E2365" s="125" t="s">
        <v>4433</v>
      </c>
      <c r="F2365" s="126" t="s">
        <v>4434</v>
      </c>
      <c r="G2365" s="127" t="s">
        <v>146</v>
      </c>
      <c r="H2365" s="128">
        <v>100</v>
      </c>
      <c r="I2365" s="129">
        <v>426</v>
      </c>
      <c r="J2365" s="129">
        <f>ROUND(I2365*H2365,2)</f>
        <v>42600</v>
      </c>
      <c r="K2365" s="126" t="s">
        <v>132</v>
      </c>
      <c r="L2365" s="25"/>
      <c r="M2365" s="130" t="s">
        <v>1</v>
      </c>
      <c r="N2365" s="131" t="s">
        <v>39</v>
      </c>
      <c r="O2365" s="132">
        <v>0</v>
      </c>
      <c r="P2365" s="132">
        <f>O2365*H2365</f>
        <v>0</v>
      </c>
      <c r="Q2365" s="132">
        <v>0</v>
      </c>
      <c r="R2365" s="132">
        <f>Q2365*H2365</f>
        <v>0</v>
      </c>
      <c r="S2365" s="132">
        <v>0</v>
      </c>
      <c r="T2365" s="133">
        <f>S2365*H2365</f>
        <v>0</v>
      </c>
      <c r="AR2365" s="134" t="s">
        <v>133</v>
      </c>
      <c r="AT2365" s="134" t="s">
        <v>128</v>
      </c>
      <c r="AU2365" s="134" t="s">
        <v>84</v>
      </c>
      <c r="AY2365" s="13" t="s">
        <v>125</v>
      </c>
      <c r="BE2365" s="135">
        <f>IF(N2365="základní",J2365,0)</f>
        <v>42600</v>
      </c>
      <c r="BF2365" s="135">
        <f>IF(N2365="snížená",J2365,0)</f>
        <v>0</v>
      </c>
      <c r="BG2365" s="135">
        <f>IF(N2365="zákl. přenesená",J2365,0)</f>
        <v>0</v>
      </c>
      <c r="BH2365" s="135">
        <f>IF(N2365="sníž. přenesená",J2365,0)</f>
        <v>0</v>
      </c>
      <c r="BI2365" s="135">
        <f>IF(N2365="nulová",J2365,0)</f>
        <v>0</v>
      </c>
      <c r="BJ2365" s="13" t="s">
        <v>82</v>
      </c>
      <c r="BK2365" s="135">
        <f>ROUND(I2365*H2365,2)</f>
        <v>42600</v>
      </c>
      <c r="BL2365" s="13" t="s">
        <v>133</v>
      </c>
      <c r="BM2365" s="134" t="s">
        <v>4435</v>
      </c>
    </row>
    <row r="2366" spans="2:65" s="1" customFormat="1" ht="19.2">
      <c r="B2366" s="25"/>
      <c r="D2366" s="136" t="s">
        <v>134</v>
      </c>
      <c r="F2366" s="137" t="s">
        <v>4436</v>
      </c>
      <c r="L2366" s="25"/>
      <c r="M2366" s="138"/>
      <c r="T2366" s="49"/>
      <c r="AT2366" s="13" t="s">
        <v>134</v>
      </c>
      <c r="AU2366" s="13" t="s">
        <v>84</v>
      </c>
    </row>
    <row r="2367" spans="2:65" s="1" customFormat="1" ht="16.5" customHeight="1">
      <c r="B2367" s="25"/>
      <c r="C2367" s="124" t="s">
        <v>2890</v>
      </c>
      <c r="D2367" s="124" t="s">
        <v>128</v>
      </c>
      <c r="E2367" s="125" t="s">
        <v>4437</v>
      </c>
      <c r="F2367" s="126" t="s">
        <v>4438</v>
      </c>
      <c r="G2367" s="127" t="s">
        <v>146</v>
      </c>
      <c r="H2367" s="128">
        <v>100</v>
      </c>
      <c r="I2367" s="129">
        <v>596</v>
      </c>
      <c r="J2367" s="129">
        <f>ROUND(I2367*H2367,2)</f>
        <v>59600</v>
      </c>
      <c r="K2367" s="126" t="s">
        <v>132</v>
      </c>
      <c r="L2367" s="25"/>
      <c r="M2367" s="130" t="s">
        <v>1</v>
      </c>
      <c r="N2367" s="131" t="s">
        <v>39</v>
      </c>
      <c r="O2367" s="132">
        <v>0</v>
      </c>
      <c r="P2367" s="132">
        <f>O2367*H2367</f>
        <v>0</v>
      </c>
      <c r="Q2367" s="132">
        <v>0</v>
      </c>
      <c r="R2367" s="132">
        <f>Q2367*H2367</f>
        <v>0</v>
      </c>
      <c r="S2367" s="132">
        <v>0</v>
      </c>
      <c r="T2367" s="133">
        <f>S2367*H2367</f>
        <v>0</v>
      </c>
      <c r="AR2367" s="134" t="s">
        <v>133</v>
      </c>
      <c r="AT2367" s="134" t="s">
        <v>128</v>
      </c>
      <c r="AU2367" s="134" t="s">
        <v>84</v>
      </c>
      <c r="AY2367" s="13" t="s">
        <v>125</v>
      </c>
      <c r="BE2367" s="135">
        <f>IF(N2367="základní",J2367,0)</f>
        <v>59600</v>
      </c>
      <c r="BF2367" s="135">
        <f>IF(N2367="snížená",J2367,0)</f>
        <v>0</v>
      </c>
      <c r="BG2367" s="135">
        <f>IF(N2367="zákl. přenesená",J2367,0)</f>
        <v>0</v>
      </c>
      <c r="BH2367" s="135">
        <f>IF(N2367="sníž. přenesená",J2367,0)</f>
        <v>0</v>
      </c>
      <c r="BI2367" s="135">
        <f>IF(N2367="nulová",J2367,0)</f>
        <v>0</v>
      </c>
      <c r="BJ2367" s="13" t="s">
        <v>82</v>
      </c>
      <c r="BK2367" s="135">
        <f>ROUND(I2367*H2367,2)</f>
        <v>59600</v>
      </c>
      <c r="BL2367" s="13" t="s">
        <v>133</v>
      </c>
      <c r="BM2367" s="134" t="s">
        <v>4439</v>
      </c>
    </row>
    <row r="2368" spans="2:65" s="1" customFormat="1">
      <c r="B2368" s="25"/>
      <c r="D2368" s="136" t="s">
        <v>134</v>
      </c>
      <c r="F2368" s="137" t="s">
        <v>4438</v>
      </c>
      <c r="L2368" s="25"/>
      <c r="M2368" s="138"/>
      <c r="T2368" s="49"/>
      <c r="AT2368" s="13" t="s">
        <v>134</v>
      </c>
      <c r="AU2368" s="13" t="s">
        <v>84</v>
      </c>
    </row>
    <row r="2369" spans="2:65" s="11" customFormat="1" ht="22.8" customHeight="1">
      <c r="B2369" s="113"/>
      <c r="D2369" s="114" t="s">
        <v>73</v>
      </c>
      <c r="E2369" s="122" t="s">
        <v>4440</v>
      </c>
      <c r="F2369" s="122" t="s">
        <v>4441</v>
      </c>
      <c r="J2369" s="123">
        <f>BK2369</f>
        <v>72840</v>
      </c>
      <c r="L2369" s="113"/>
      <c r="M2369" s="117"/>
      <c r="P2369" s="118">
        <f>SUM(P2370:P2374)</f>
        <v>0</v>
      </c>
      <c r="R2369" s="118">
        <f>SUM(R2370:R2374)</f>
        <v>0</v>
      </c>
      <c r="T2369" s="119">
        <f>SUM(T2370:T2374)</f>
        <v>0</v>
      </c>
      <c r="AR2369" s="114" t="s">
        <v>82</v>
      </c>
      <c r="AT2369" s="120" t="s">
        <v>73</v>
      </c>
      <c r="AU2369" s="120" t="s">
        <v>82</v>
      </c>
      <c r="AY2369" s="114" t="s">
        <v>125</v>
      </c>
      <c r="BK2369" s="121">
        <f>SUM(BK2370:BK2374)</f>
        <v>72840</v>
      </c>
    </row>
    <row r="2370" spans="2:65" s="1" customFormat="1" ht="16.5" customHeight="1">
      <c r="B2370" s="25"/>
      <c r="C2370" s="124" t="s">
        <v>4442</v>
      </c>
      <c r="D2370" s="124" t="s">
        <v>128</v>
      </c>
      <c r="E2370" s="125" t="s">
        <v>4443</v>
      </c>
      <c r="F2370" s="126" t="s">
        <v>4444</v>
      </c>
      <c r="G2370" s="127" t="s">
        <v>146</v>
      </c>
      <c r="H2370" s="128">
        <v>40</v>
      </c>
      <c r="I2370" s="129">
        <v>791</v>
      </c>
      <c r="J2370" s="129">
        <f>ROUND(I2370*H2370,2)</f>
        <v>31640</v>
      </c>
      <c r="K2370" s="126" t="s">
        <v>132</v>
      </c>
      <c r="L2370" s="25"/>
      <c r="M2370" s="130" t="s">
        <v>1</v>
      </c>
      <c r="N2370" s="131" t="s">
        <v>39</v>
      </c>
      <c r="O2370" s="132">
        <v>0</v>
      </c>
      <c r="P2370" s="132">
        <f>O2370*H2370</f>
        <v>0</v>
      </c>
      <c r="Q2370" s="132">
        <v>0</v>
      </c>
      <c r="R2370" s="132">
        <f>Q2370*H2370</f>
        <v>0</v>
      </c>
      <c r="S2370" s="132">
        <v>0</v>
      </c>
      <c r="T2370" s="133">
        <f>S2370*H2370</f>
        <v>0</v>
      </c>
      <c r="AR2370" s="134" t="s">
        <v>133</v>
      </c>
      <c r="AT2370" s="134" t="s">
        <v>128</v>
      </c>
      <c r="AU2370" s="134" t="s">
        <v>84</v>
      </c>
      <c r="AY2370" s="13" t="s">
        <v>125</v>
      </c>
      <c r="BE2370" s="135">
        <f>IF(N2370="základní",J2370,0)</f>
        <v>31640</v>
      </c>
      <c r="BF2370" s="135">
        <f>IF(N2370="snížená",J2370,0)</f>
        <v>0</v>
      </c>
      <c r="BG2370" s="135">
        <f>IF(N2370="zákl. přenesená",J2370,0)</f>
        <v>0</v>
      </c>
      <c r="BH2370" s="135">
        <f>IF(N2370="sníž. přenesená",J2370,0)</f>
        <v>0</v>
      </c>
      <c r="BI2370" s="135">
        <f>IF(N2370="nulová",J2370,0)</f>
        <v>0</v>
      </c>
      <c r="BJ2370" s="13" t="s">
        <v>82</v>
      </c>
      <c r="BK2370" s="135">
        <f>ROUND(I2370*H2370,2)</f>
        <v>31640</v>
      </c>
      <c r="BL2370" s="13" t="s">
        <v>133</v>
      </c>
      <c r="BM2370" s="134" t="s">
        <v>4445</v>
      </c>
    </row>
    <row r="2371" spans="2:65" s="1" customFormat="1">
      <c r="B2371" s="25"/>
      <c r="D2371" s="136" t="s">
        <v>134</v>
      </c>
      <c r="F2371" s="137" t="s">
        <v>4444</v>
      </c>
      <c r="L2371" s="25"/>
      <c r="M2371" s="138"/>
      <c r="T2371" s="49"/>
      <c r="AT2371" s="13" t="s">
        <v>134</v>
      </c>
      <c r="AU2371" s="13" t="s">
        <v>84</v>
      </c>
    </row>
    <row r="2372" spans="2:65" s="1" customFormat="1" ht="16.5" customHeight="1">
      <c r="B2372" s="25"/>
      <c r="C2372" s="124" t="s">
        <v>2895</v>
      </c>
      <c r="D2372" s="124" t="s">
        <v>128</v>
      </c>
      <c r="E2372" s="125" t="s">
        <v>4446</v>
      </c>
      <c r="F2372" s="126" t="s">
        <v>4447</v>
      </c>
      <c r="G2372" s="127" t="s">
        <v>146</v>
      </c>
      <c r="H2372" s="128">
        <v>40</v>
      </c>
      <c r="I2372" s="129">
        <v>1030</v>
      </c>
      <c r="J2372" s="129">
        <f>ROUND(I2372*H2372,2)</f>
        <v>41200</v>
      </c>
      <c r="K2372" s="126" t="s">
        <v>132</v>
      </c>
      <c r="L2372" s="25"/>
      <c r="M2372" s="130" t="s">
        <v>1</v>
      </c>
      <c r="N2372" s="131" t="s">
        <v>39</v>
      </c>
      <c r="O2372" s="132">
        <v>0</v>
      </c>
      <c r="P2372" s="132">
        <f>O2372*H2372</f>
        <v>0</v>
      </c>
      <c r="Q2372" s="132">
        <v>0</v>
      </c>
      <c r="R2372" s="132">
        <f>Q2372*H2372</f>
        <v>0</v>
      </c>
      <c r="S2372" s="132">
        <v>0</v>
      </c>
      <c r="T2372" s="133">
        <f>S2372*H2372</f>
        <v>0</v>
      </c>
      <c r="AR2372" s="134" t="s">
        <v>133</v>
      </c>
      <c r="AT2372" s="134" t="s">
        <v>128</v>
      </c>
      <c r="AU2372" s="134" t="s">
        <v>84</v>
      </c>
      <c r="AY2372" s="13" t="s">
        <v>125</v>
      </c>
      <c r="BE2372" s="135">
        <f>IF(N2372="základní",J2372,0)</f>
        <v>41200</v>
      </c>
      <c r="BF2372" s="135">
        <f>IF(N2372="snížená",J2372,0)</f>
        <v>0</v>
      </c>
      <c r="BG2372" s="135">
        <f>IF(N2372="zákl. přenesená",J2372,0)</f>
        <v>0</v>
      </c>
      <c r="BH2372" s="135">
        <f>IF(N2372="sníž. přenesená",J2372,0)</f>
        <v>0</v>
      </c>
      <c r="BI2372" s="135">
        <f>IF(N2372="nulová",J2372,0)</f>
        <v>0</v>
      </c>
      <c r="BJ2372" s="13" t="s">
        <v>82</v>
      </c>
      <c r="BK2372" s="135">
        <f>ROUND(I2372*H2372,2)</f>
        <v>41200</v>
      </c>
      <c r="BL2372" s="13" t="s">
        <v>133</v>
      </c>
      <c r="BM2372" s="134" t="s">
        <v>4448</v>
      </c>
    </row>
    <row r="2373" spans="2:65" s="1" customFormat="1" ht="19.2">
      <c r="B2373" s="25"/>
      <c r="D2373" s="136" t="s">
        <v>134</v>
      </c>
      <c r="F2373" s="137" t="s">
        <v>4449</v>
      </c>
      <c r="L2373" s="25"/>
      <c r="M2373" s="138"/>
      <c r="T2373" s="49"/>
      <c r="AT2373" s="13" t="s">
        <v>134</v>
      </c>
      <c r="AU2373" s="13" t="s">
        <v>84</v>
      </c>
    </row>
    <row r="2374" spans="2:65" s="1" customFormat="1" ht="28.8">
      <c r="B2374" s="25"/>
      <c r="D2374" s="136" t="s">
        <v>136</v>
      </c>
      <c r="F2374" s="139" t="s">
        <v>4450</v>
      </c>
      <c r="L2374" s="25"/>
      <c r="M2374" s="138"/>
      <c r="T2374" s="49"/>
      <c r="AT2374" s="13" t="s">
        <v>136</v>
      </c>
      <c r="AU2374" s="13" t="s">
        <v>84</v>
      </c>
    </row>
    <row r="2375" spans="2:65" s="11" customFormat="1" ht="22.8" customHeight="1">
      <c r="B2375" s="113"/>
      <c r="D2375" s="114" t="s">
        <v>73</v>
      </c>
      <c r="E2375" s="122" t="s">
        <v>4451</v>
      </c>
      <c r="F2375" s="122" t="s">
        <v>4452</v>
      </c>
      <c r="J2375" s="123">
        <f>BK2375</f>
        <v>116800</v>
      </c>
      <c r="L2375" s="113"/>
      <c r="M2375" s="117"/>
      <c r="P2375" s="118">
        <f>SUM(P2376:P2379)</f>
        <v>0</v>
      </c>
      <c r="R2375" s="118">
        <f>SUM(R2376:R2379)</f>
        <v>0</v>
      </c>
      <c r="T2375" s="119">
        <f>SUM(T2376:T2379)</f>
        <v>0</v>
      </c>
      <c r="AR2375" s="114" t="s">
        <v>82</v>
      </c>
      <c r="AT2375" s="120" t="s">
        <v>73</v>
      </c>
      <c r="AU2375" s="120" t="s">
        <v>82</v>
      </c>
      <c r="AY2375" s="114" t="s">
        <v>125</v>
      </c>
      <c r="BK2375" s="121">
        <f>SUM(BK2376:BK2379)</f>
        <v>116800</v>
      </c>
    </row>
    <row r="2376" spans="2:65" s="1" customFormat="1" ht="16.5" customHeight="1">
      <c r="B2376" s="25"/>
      <c r="C2376" s="124" t="s">
        <v>4453</v>
      </c>
      <c r="D2376" s="124" t="s">
        <v>128</v>
      </c>
      <c r="E2376" s="125" t="s">
        <v>4454</v>
      </c>
      <c r="F2376" s="126" t="s">
        <v>4455</v>
      </c>
      <c r="G2376" s="127" t="s">
        <v>146</v>
      </c>
      <c r="H2376" s="128">
        <v>20</v>
      </c>
      <c r="I2376" s="129">
        <v>2200</v>
      </c>
      <c r="J2376" s="129">
        <f>ROUND(I2376*H2376,2)</f>
        <v>44000</v>
      </c>
      <c r="K2376" s="126" t="s">
        <v>132</v>
      </c>
      <c r="L2376" s="25"/>
      <c r="M2376" s="130" t="s">
        <v>1</v>
      </c>
      <c r="N2376" s="131" t="s">
        <v>39</v>
      </c>
      <c r="O2376" s="132">
        <v>0</v>
      </c>
      <c r="P2376" s="132">
        <f>O2376*H2376</f>
        <v>0</v>
      </c>
      <c r="Q2376" s="132">
        <v>0</v>
      </c>
      <c r="R2376" s="132">
        <f>Q2376*H2376</f>
        <v>0</v>
      </c>
      <c r="S2376" s="132">
        <v>0</v>
      </c>
      <c r="T2376" s="133">
        <f>S2376*H2376</f>
        <v>0</v>
      </c>
      <c r="AR2376" s="134" t="s">
        <v>133</v>
      </c>
      <c r="AT2376" s="134" t="s">
        <v>128</v>
      </c>
      <c r="AU2376" s="134" t="s">
        <v>84</v>
      </c>
      <c r="AY2376" s="13" t="s">
        <v>125</v>
      </c>
      <c r="BE2376" s="135">
        <f>IF(N2376="základní",J2376,0)</f>
        <v>44000</v>
      </c>
      <c r="BF2376" s="135">
        <f>IF(N2376="snížená",J2376,0)</f>
        <v>0</v>
      </c>
      <c r="BG2376" s="135">
        <f>IF(N2376="zákl. přenesená",J2376,0)</f>
        <v>0</v>
      </c>
      <c r="BH2376" s="135">
        <f>IF(N2376="sníž. přenesená",J2376,0)</f>
        <v>0</v>
      </c>
      <c r="BI2376" s="135">
        <f>IF(N2376="nulová",J2376,0)</f>
        <v>0</v>
      </c>
      <c r="BJ2376" s="13" t="s">
        <v>82</v>
      </c>
      <c r="BK2376" s="135">
        <f>ROUND(I2376*H2376,2)</f>
        <v>44000</v>
      </c>
      <c r="BL2376" s="13" t="s">
        <v>133</v>
      </c>
      <c r="BM2376" s="134" t="s">
        <v>4456</v>
      </c>
    </row>
    <row r="2377" spans="2:65" s="1" customFormat="1">
      <c r="B2377" s="25"/>
      <c r="D2377" s="136" t="s">
        <v>134</v>
      </c>
      <c r="F2377" s="137" t="s">
        <v>4455</v>
      </c>
      <c r="L2377" s="25"/>
      <c r="M2377" s="138"/>
      <c r="T2377" s="49"/>
      <c r="AT2377" s="13" t="s">
        <v>134</v>
      </c>
      <c r="AU2377" s="13" t="s">
        <v>84</v>
      </c>
    </row>
    <row r="2378" spans="2:65" s="1" customFormat="1" ht="16.5" customHeight="1">
      <c r="B2378" s="25"/>
      <c r="C2378" s="124" t="s">
        <v>2900</v>
      </c>
      <c r="D2378" s="124" t="s">
        <v>128</v>
      </c>
      <c r="E2378" s="125" t="s">
        <v>4457</v>
      </c>
      <c r="F2378" s="126" t="s">
        <v>4458</v>
      </c>
      <c r="G2378" s="127" t="s">
        <v>146</v>
      </c>
      <c r="H2378" s="128">
        <v>20</v>
      </c>
      <c r="I2378" s="129">
        <v>3640</v>
      </c>
      <c r="J2378" s="129">
        <f>ROUND(I2378*H2378,2)</f>
        <v>72800</v>
      </c>
      <c r="K2378" s="126" t="s">
        <v>132</v>
      </c>
      <c r="L2378" s="25"/>
      <c r="M2378" s="130" t="s">
        <v>1</v>
      </c>
      <c r="N2378" s="131" t="s">
        <v>39</v>
      </c>
      <c r="O2378" s="132">
        <v>0</v>
      </c>
      <c r="P2378" s="132">
        <f>O2378*H2378</f>
        <v>0</v>
      </c>
      <c r="Q2378" s="132">
        <v>0</v>
      </c>
      <c r="R2378" s="132">
        <f>Q2378*H2378</f>
        <v>0</v>
      </c>
      <c r="S2378" s="132">
        <v>0</v>
      </c>
      <c r="T2378" s="133">
        <f>S2378*H2378</f>
        <v>0</v>
      </c>
      <c r="AR2378" s="134" t="s">
        <v>133</v>
      </c>
      <c r="AT2378" s="134" t="s">
        <v>128</v>
      </c>
      <c r="AU2378" s="134" t="s">
        <v>84</v>
      </c>
      <c r="AY2378" s="13" t="s">
        <v>125</v>
      </c>
      <c r="BE2378" s="135">
        <f>IF(N2378="základní",J2378,0)</f>
        <v>72800</v>
      </c>
      <c r="BF2378" s="135">
        <f>IF(N2378="snížená",J2378,0)</f>
        <v>0</v>
      </c>
      <c r="BG2378" s="135">
        <f>IF(N2378="zákl. přenesená",J2378,0)</f>
        <v>0</v>
      </c>
      <c r="BH2378" s="135">
        <f>IF(N2378="sníž. přenesená",J2378,0)</f>
        <v>0</v>
      </c>
      <c r="BI2378" s="135">
        <f>IF(N2378="nulová",J2378,0)</f>
        <v>0</v>
      </c>
      <c r="BJ2378" s="13" t="s">
        <v>82</v>
      </c>
      <c r="BK2378" s="135">
        <f>ROUND(I2378*H2378,2)</f>
        <v>72800</v>
      </c>
      <c r="BL2378" s="13" t="s">
        <v>133</v>
      </c>
      <c r="BM2378" s="134" t="s">
        <v>4459</v>
      </c>
    </row>
    <row r="2379" spans="2:65" s="1" customFormat="1">
      <c r="B2379" s="25"/>
      <c r="D2379" s="136" t="s">
        <v>134</v>
      </c>
      <c r="F2379" s="137" t="s">
        <v>4460</v>
      </c>
      <c r="L2379" s="25"/>
      <c r="M2379" s="138"/>
      <c r="T2379" s="49"/>
      <c r="AT2379" s="13" t="s">
        <v>134</v>
      </c>
      <c r="AU2379" s="13" t="s">
        <v>84</v>
      </c>
    </row>
    <row r="2380" spans="2:65" s="11" customFormat="1" ht="22.8" customHeight="1">
      <c r="B2380" s="113"/>
      <c r="D2380" s="114" t="s">
        <v>73</v>
      </c>
      <c r="E2380" s="122" t="s">
        <v>4461</v>
      </c>
      <c r="F2380" s="122" t="s">
        <v>4462</v>
      </c>
      <c r="J2380" s="123">
        <f>BK2380</f>
        <v>49870</v>
      </c>
      <c r="L2380" s="113"/>
      <c r="M2380" s="117"/>
      <c r="P2380" s="118">
        <f>SUM(P2381:P2388)</f>
        <v>0</v>
      </c>
      <c r="R2380" s="118">
        <f>SUM(R2381:R2388)</f>
        <v>0</v>
      </c>
      <c r="T2380" s="119">
        <f>SUM(T2381:T2388)</f>
        <v>0</v>
      </c>
      <c r="AR2380" s="114" t="s">
        <v>82</v>
      </c>
      <c r="AT2380" s="120" t="s">
        <v>73</v>
      </c>
      <c r="AU2380" s="120" t="s">
        <v>82</v>
      </c>
      <c r="AY2380" s="114" t="s">
        <v>125</v>
      </c>
      <c r="BK2380" s="121">
        <f>SUM(BK2381:BK2388)</f>
        <v>49870</v>
      </c>
    </row>
    <row r="2381" spans="2:65" s="1" customFormat="1" ht="16.5" customHeight="1">
      <c r="B2381" s="25"/>
      <c r="C2381" s="124" t="s">
        <v>4463</v>
      </c>
      <c r="D2381" s="124" t="s">
        <v>128</v>
      </c>
      <c r="E2381" s="125" t="s">
        <v>4464</v>
      </c>
      <c r="F2381" s="126" t="s">
        <v>4465</v>
      </c>
      <c r="G2381" s="127" t="s">
        <v>146</v>
      </c>
      <c r="H2381" s="128">
        <v>5</v>
      </c>
      <c r="I2381" s="129">
        <v>924</v>
      </c>
      <c r="J2381" s="129">
        <f>ROUND(I2381*H2381,2)</f>
        <v>4620</v>
      </c>
      <c r="K2381" s="126" t="s">
        <v>132</v>
      </c>
      <c r="L2381" s="25"/>
      <c r="M2381" s="130" t="s">
        <v>1</v>
      </c>
      <c r="N2381" s="131" t="s">
        <v>39</v>
      </c>
      <c r="O2381" s="132">
        <v>0</v>
      </c>
      <c r="P2381" s="132">
        <f>O2381*H2381</f>
        <v>0</v>
      </c>
      <c r="Q2381" s="132">
        <v>0</v>
      </c>
      <c r="R2381" s="132">
        <f>Q2381*H2381</f>
        <v>0</v>
      </c>
      <c r="S2381" s="132">
        <v>0</v>
      </c>
      <c r="T2381" s="133">
        <f>S2381*H2381</f>
        <v>0</v>
      </c>
      <c r="AR2381" s="134" t="s">
        <v>133</v>
      </c>
      <c r="AT2381" s="134" t="s">
        <v>128</v>
      </c>
      <c r="AU2381" s="134" t="s">
        <v>84</v>
      </c>
      <c r="AY2381" s="13" t="s">
        <v>125</v>
      </c>
      <c r="BE2381" s="135">
        <f>IF(N2381="základní",J2381,0)</f>
        <v>4620</v>
      </c>
      <c r="BF2381" s="135">
        <f>IF(N2381="snížená",J2381,0)</f>
        <v>0</v>
      </c>
      <c r="BG2381" s="135">
        <f>IF(N2381="zákl. přenesená",J2381,0)</f>
        <v>0</v>
      </c>
      <c r="BH2381" s="135">
        <f>IF(N2381="sníž. přenesená",J2381,0)</f>
        <v>0</v>
      </c>
      <c r="BI2381" s="135">
        <f>IF(N2381="nulová",J2381,0)</f>
        <v>0</v>
      </c>
      <c r="BJ2381" s="13" t="s">
        <v>82</v>
      </c>
      <c r="BK2381" s="135">
        <f>ROUND(I2381*H2381,2)</f>
        <v>4620</v>
      </c>
      <c r="BL2381" s="13" t="s">
        <v>133</v>
      </c>
      <c r="BM2381" s="134" t="s">
        <v>4466</v>
      </c>
    </row>
    <row r="2382" spans="2:65" s="1" customFormat="1">
      <c r="B2382" s="25"/>
      <c r="D2382" s="136" t="s">
        <v>134</v>
      </c>
      <c r="F2382" s="137" t="s">
        <v>4465</v>
      </c>
      <c r="L2382" s="25"/>
      <c r="M2382" s="138"/>
      <c r="T2382" s="49"/>
      <c r="AT2382" s="13" t="s">
        <v>134</v>
      </c>
      <c r="AU2382" s="13" t="s">
        <v>84</v>
      </c>
    </row>
    <row r="2383" spans="2:65" s="1" customFormat="1" ht="16.5" customHeight="1">
      <c r="B2383" s="25"/>
      <c r="C2383" s="124" t="s">
        <v>2905</v>
      </c>
      <c r="D2383" s="124" t="s">
        <v>128</v>
      </c>
      <c r="E2383" s="125" t="s">
        <v>4467</v>
      </c>
      <c r="F2383" s="126" t="s">
        <v>4468</v>
      </c>
      <c r="G2383" s="127" t="s">
        <v>146</v>
      </c>
      <c r="H2383" s="128">
        <v>5</v>
      </c>
      <c r="I2383" s="129">
        <v>1380</v>
      </c>
      <c r="J2383" s="129">
        <f>ROUND(I2383*H2383,2)</f>
        <v>6900</v>
      </c>
      <c r="K2383" s="126" t="s">
        <v>132</v>
      </c>
      <c r="L2383" s="25"/>
      <c r="M2383" s="130" t="s">
        <v>1</v>
      </c>
      <c r="N2383" s="131" t="s">
        <v>39</v>
      </c>
      <c r="O2383" s="132">
        <v>0</v>
      </c>
      <c r="P2383" s="132">
        <f>O2383*H2383</f>
        <v>0</v>
      </c>
      <c r="Q2383" s="132">
        <v>0</v>
      </c>
      <c r="R2383" s="132">
        <f>Q2383*H2383</f>
        <v>0</v>
      </c>
      <c r="S2383" s="132">
        <v>0</v>
      </c>
      <c r="T2383" s="133">
        <f>S2383*H2383</f>
        <v>0</v>
      </c>
      <c r="AR2383" s="134" t="s">
        <v>133</v>
      </c>
      <c r="AT2383" s="134" t="s">
        <v>128</v>
      </c>
      <c r="AU2383" s="134" t="s">
        <v>84</v>
      </c>
      <c r="AY2383" s="13" t="s">
        <v>125</v>
      </c>
      <c r="BE2383" s="135">
        <f>IF(N2383="základní",J2383,0)</f>
        <v>6900</v>
      </c>
      <c r="BF2383" s="135">
        <f>IF(N2383="snížená",J2383,0)</f>
        <v>0</v>
      </c>
      <c r="BG2383" s="135">
        <f>IF(N2383="zákl. přenesená",J2383,0)</f>
        <v>0</v>
      </c>
      <c r="BH2383" s="135">
        <f>IF(N2383="sníž. přenesená",J2383,0)</f>
        <v>0</v>
      </c>
      <c r="BI2383" s="135">
        <f>IF(N2383="nulová",J2383,0)</f>
        <v>0</v>
      </c>
      <c r="BJ2383" s="13" t="s">
        <v>82</v>
      </c>
      <c r="BK2383" s="135">
        <f>ROUND(I2383*H2383,2)</f>
        <v>6900</v>
      </c>
      <c r="BL2383" s="13" t="s">
        <v>133</v>
      </c>
      <c r="BM2383" s="134" t="s">
        <v>4469</v>
      </c>
    </row>
    <row r="2384" spans="2:65" s="1" customFormat="1">
      <c r="B2384" s="25"/>
      <c r="D2384" s="136" t="s">
        <v>134</v>
      </c>
      <c r="F2384" s="137" t="s">
        <v>4468</v>
      </c>
      <c r="L2384" s="25"/>
      <c r="M2384" s="138"/>
      <c r="T2384" s="49"/>
      <c r="AT2384" s="13" t="s">
        <v>134</v>
      </c>
      <c r="AU2384" s="13" t="s">
        <v>84</v>
      </c>
    </row>
    <row r="2385" spans="2:65" s="1" customFormat="1" ht="16.5" customHeight="1">
      <c r="B2385" s="25"/>
      <c r="C2385" s="124" t="s">
        <v>4470</v>
      </c>
      <c r="D2385" s="124" t="s">
        <v>128</v>
      </c>
      <c r="E2385" s="125" t="s">
        <v>4471</v>
      </c>
      <c r="F2385" s="126" t="s">
        <v>4472</v>
      </c>
      <c r="G2385" s="127" t="s">
        <v>146</v>
      </c>
      <c r="H2385" s="128">
        <v>5</v>
      </c>
      <c r="I2385" s="129">
        <v>3080</v>
      </c>
      <c r="J2385" s="129">
        <f>ROUND(I2385*H2385,2)</f>
        <v>15400</v>
      </c>
      <c r="K2385" s="126" t="s">
        <v>132</v>
      </c>
      <c r="L2385" s="25"/>
      <c r="M2385" s="130" t="s">
        <v>1</v>
      </c>
      <c r="N2385" s="131" t="s">
        <v>39</v>
      </c>
      <c r="O2385" s="132">
        <v>0</v>
      </c>
      <c r="P2385" s="132">
        <f>O2385*H2385</f>
        <v>0</v>
      </c>
      <c r="Q2385" s="132">
        <v>0</v>
      </c>
      <c r="R2385" s="132">
        <f>Q2385*H2385</f>
        <v>0</v>
      </c>
      <c r="S2385" s="132">
        <v>0</v>
      </c>
      <c r="T2385" s="133">
        <f>S2385*H2385</f>
        <v>0</v>
      </c>
      <c r="AR2385" s="134" t="s">
        <v>133</v>
      </c>
      <c r="AT2385" s="134" t="s">
        <v>128</v>
      </c>
      <c r="AU2385" s="134" t="s">
        <v>84</v>
      </c>
      <c r="AY2385" s="13" t="s">
        <v>125</v>
      </c>
      <c r="BE2385" s="135">
        <f>IF(N2385="základní",J2385,0)</f>
        <v>15400</v>
      </c>
      <c r="BF2385" s="135">
        <f>IF(N2385="snížená",J2385,0)</f>
        <v>0</v>
      </c>
      <c r="BG2385" s="135">
        <f>IF(N2385="zákl. přenesená",J2385,0)</f>
        <v>0</v>
      </c>
      <c r="BH2385" s="135">
        <f>IF(N2385="sníž. přenesená",J2385,0)</f>
        <v>0</v>
      </c>
      <c r="BI2385" s="135">
        <f>IF(N2385="nulová",J2385,0)</f>
        <v>0</v>
      </c>
      <c r="BJ2385" s="13" t="s">
        <v>82</v>
      </c>
      <c r="BK2385" s="135">
        <f>ROUND(I2385*H2385,2)</f>
        <v>15400</v>
      </c>
      <c r="BL2385" s="13" t="s">
        <v>133</v>
      </c>
      <c r="BM2385" s="134" t="s">
        <v>4473</v>
      </c>
    </row>
    <row r="2386" spans="2:65" s="1" customFormat="1" ht="19.2">
      <c r="B2386" s="25"/>
      <c r="D2386" s="136" t="s">
        <v>134</v>
      </c>
      <c r="F2386" s="137" t="s">
        <v>4474</v>
      </c>
      <c r="L2386" s="25"/>
      <c r="M2386" s="138"/>
      <c r="T2386" s="49"/>
      <c r="AT2386" s="13" t="s">
        <v>134</v>
      </c>
      <c r="AU2386" s="13" t="s">
        <v>84</v>
      </c>
    </row>
    <row r="2387" spans="2:65" s="1" customFormat="1" ht="16.5" customHeight="1">
      <c r="B2387" s="25"/>
      <c r="C2387" s="124" t="s">
        <v>2910</v>
      </c>
      <c r="D2387" s="124" t="s">
        <v>128</v>
      </c>
      <c r="E2387" s="125" t="s">
        <v>4475</v>
      </c>
      <c r="F2387" s="126" t="s">
        <v>4476</v>
      </c>
      <c r="G2387" s="127" t="s">
        <v>146</v>
      </c>
      <c r="H2387" s="128">
        <v>5</v>
      </c>
      <c r="I2387" s="129">
        <v>4590</v>
      </c>
      <c r="J2387" s="129">
        <f>ROUND(I2387*H2387,2)</f>
        <v>22950</v>
      </c>
      <c r="K2387" s="126" t="s">
        <v>132</v>
      </c>
      <c r="L2387" s="25"/>
      <c r="M2387" s="130" t="s">
        <v>1</v>
      </c>
      <c r="N2387" s="131" t="s">
        <v>39</v>
      </c>
      <c r="O2387" s="132">
        <v>0</v>
      </c>
      <c r="P2387" s="132">
        <f>O2387*H2387</f>
        <v>0</v>
      </c>
      <c r="Q2387" s="132">
        <v>0</v>
      </c>
      <c r="R2387" s="132">
        <f>Q2387*H2387</f>
        <v>0</v>
      </c>
      <c r="S2387" s="132">
        <v>0</v>
      </c>
      <c r="T2387" s="133">
        <f>S2387*H2387</f>
        <v>0</v>
      </c>
      <c r="AR2387" s="134" t="s">
        <v>133</v>
      </c>
      <c r="AT2387" s="134" t="s">
        <v>128</v>
      </c>
      <c r="AU2387" s="134" t="s">
        <v>84</v>
      </c>
      <c r="AY2387" s="13" t="s">
        <v>125</v>
      </c>
      <c r="BE2387" s="135">
        <f>IF(N2387="základní",J2387,0)</f>
        <v>22950</v>
      </c>
      <c r="BF2387" s="135">
        <f>IF(N2387="snížená",J2387,0)</f>
        <v>0</v>
      </c>
      <c r="BG2387" s="135">
        <f>IF(N2387="zákl. přenesená",J2387,0)</f>
        <v>0</v>
      </c>
      <c r="BH2387" s="135">
        <f>IF(N2387="sníž. přenesená",J2387,0)</f>
        <v>0</v>
      </c>
      <c r="BI2387" s="135">
        <f>IF(N2387="nulová",J2387,0)</f>
        <v>0</v>
      </c>
      <c r="BJ2387" s="13" t="s">
        <v>82</v>
      </c>
      <c r="BK2387" s="135">
        <f>ROUND(I2387*H2387,2)</f>
        <v>22950</v>
      </c>
      <c r="BL2387" s="13" t="s">
        <v>133</v>
      </c>
      <c r="BM2387" s="134" t="s">
        <v>4477</v>
      </c>
    </row>
    <row r="2388" spans="2:65" s="1" customFormat="1" ht="19.2">
      <c r="B2388" s="25"/>
      <c r="D2388" s="136" t="s">
        <v>134</v>
      </c>
      <c r="F2388" s="137" t="s">
        <v>4478</v>
      </c>
      <c r="L2388" s="25"/>
      <c r="M2388" s="138"/>
      <c r="T2388" s="49"/>
      <c r="AT2388" s="13" t="s">
        <v>134</v>
      </c>
      <c r="AU2388" s="13" t="s">
        <v>84</v>
      </c>
    </row>
    <row r="2389" spans="2:65" s="11" customFormat="1" ht="25.95" customHeight="1">
      <c r="B2389" s="113"/>
      <c r="D2389" s="114" t="s">
        <v>73</v>
      </c>
      <c r="E2389" s="115" t="s">
        <v>4479</v>
      </c>
      <c r="F2389" s="115" t="s">
        <v>4480</v>
      </c>
      <c r="J2389" s="116">
        <f>BK2389</f>
        <v>14898740</v>
      </c>
      <c r="L2389" s="113"/>
      <c r="M2389" s="117"/>
      <c r="P2389" s="118">
        <f>SUM(P2390:P2441)</f>
        <v>0</v>
      </c>
      <c r="R2389" s="118">
        <f>SUM(R2390:R2441)</f>
        <v>0</v>
      </c>
      <c r="T2389" s="119">
        <f>SUM(T2390:T2441)</f>
        <v>0</v>
      </c>
      <c r="AR2389" s="114" t="s">
        <v>133</v>
      </c>
      <c r="AT2389" s="120" t="s">
        <v>73</v>
      </c>
      <c r="AU2389" s="120" t="s">
        <v>74</v>
      </c>
      <c r="AY2389" s="114" t="s">
        <v>125</v>
      </c>
      <c r="BK2389" s="121">
        <f>SUM(BK2390:BK2441)</f>
        <v>14898740</v>
      </c>
    </row>
    <row r="2390" spans="2:65" s="1" customFormat="1" ht="24.15" customHeight="1">
      <c r="B2390" s="25"/>
      <c r="C2390" s="124" t="s">
        <v>4481</v>
      </c>
      <c r="D2390" s="124" t="s">
        <v>128</v>
      </c>
      <c r="E2390" s="125" t="s">
        <v>4482</v>
      </c>
      <c r="F2390" s="126" t="s">
        <v>4483</v>
      </c>
      <c r="G2390" s="127" t="s">
        <v>146</v>
      </c>
      <c r="H2390" s="128">
        <v>80</v>
      </c>
      <c r="I2390" s="129">
        <v>451</v>
      </c>
      <c r="J2390" s="129">
        <f>ROUND(I2390*H2390,2)</f>
        <v>36080</v>
      </c>
      <c r="K2390" s="126" t="s">
        <v>132</v>
      </c>
      <c r="L2390" s="25"/>
      <c r="M2390" s="130" t="s">
        <v>1</v>
      </c>
      <c r="N2390" s="131" t="s">
        <v>39</v>
      </c>
      <c r="O2390" s="132">
        <v>0</v>
      </c>
      <c r="P2390" s="132">
        <f>O2390*H2390</f>
        <v>0</v>
      </c>
      <c r="Q2390" s="132">
        <v>0</v>
      </c>
      <c r="R2390" s="132">
        <f>Q2390*H2390</f>
        <v>0</v>
      </c>
      <c r="S2390" s="132">
        <v>0</v>
      </c>
      <c r="T2390" s="133">
        <f>S2390*H2390</f>
        <v>0</v>
      </c>
      <c r="AR2390" s="134" t="s">
        <v>4484</v>
      </c>
      <c r="AT2390" s="134" t="s">
        <v>128</v>
      </c>
      <c r="AU2390" s="134" t="s">
        <v>82</v>
      </c>
      <c r="AY2390" s="13" t="s">
        <v>125</v>
      </c>
      <c r="BE2390" s="135">
        <f>IF(N2390="základní",J2390,0)</f>
        <v>36080</v>
      </c>
      <c r="BF2390" s="135">
        <f>IF(N2390="snížená",J2390,0)</f>
        <v>0</v>
      </c>
      <c r="BG2390" s="135">
        <f>IF(N2390="zákl. přenesená",J2390,0)</f>
        <v>0</v>
      </c>
      <c r="BH2390" s="135">
        <f>IF(N2390="sníž. přenesená",J2390,0)</f>
        <v>0</v>
      </c>
      <c r="BI2390" s="135">
        <f>IF(N2390="nulová",J2390,0)</f>
        <v>0</v>
      </c>
      <c r="BJ2390" s="13" t="s">
        <v>82</v>
      </c>
      <c r="BK2390" s="135">
        <f>ROUND(I2390*H2390,2)</f>
        <v>36080</v>
      </c>
      <c r="BL2390" s="13" t="s">
        <v>4484</v>
      </c>
      <c r="BM2390" s="134" t="s">
        <v>4485</v>
      </c>
    </row>
    <row r="2391" spans="2:65" s="1" customFormat="1" ht="38.4">
      <c r="B2391" s="25"/>
      <c r="D2391" s="136" t="s">
        <v>134</v>
      </c>
      <c r="F2391" s="137" t="s">
        <v>4486</v>
      </c>
      <c r="L2391" s="25"/>
      <c r="M2391" s="138"/>
      <c r="T2391" s="49"/>
      <c r="AT2391" s="13" t="s">
        <v>134</v>
      </c>
      <c r="AU2391" s="13" t="s">
        <v>82</v>
      </c>
    </row>
    <row r="2392" spans="2:65" s="1" customFormat="1" ht="24.15" customHeight="1">
      <c r="B2392" s="25"/>
      <c r="C2392" s="124" t="s">
        <v>2915</v>
      </c>
      <c r="D2392" s="124" t="s">
        <v>128</v>
      </c>
      <c r="E2392" s="125" t="s">
        <v>4487</v>
      </c>
      <c r="F2392" s="126" t="s">
        <v>4488</v>
      </c>
      <c r="G2392" s="127" t="s">
        <v>146</v>
      </c>
      <c r="H2392" s="128">
        <v>80</v>
      </c>
      <c r="I2392" s="129">
        <v>417</v>
      </c>
      <c r="J2392" s="129">
        <f>ROUND(I2392*H2392,2)</f>
        <v>33360</v>
      </c>
      <c r="K2392" s="126" t="s">
        <v>132</v>
      </c>
      <c r="L2392" s="25"/>
      <c r="M2392" s="130" t="s">
        <v>1</v>
      </c>
      <c r="N2392" s="131" t="s">
        <v>39</v>
      </c>
      <c r="O2392" s="132">
        <v>0</v>
      </c>
      <c r="P2392" s="132">
        <f>O2392*H2392</f>
        <v>0</v>
      </c>
      <c r="Q2392" s="132">
        <v>0</v>
      </c>
      <c r="R2392" s="132">
        <f>Q2392*H2392</f>
        <v>0</v>
      </c>
      <c r="S2392" s="132">
        <v>0</v>
      </c>
      <c r="T2392" s="133">
        <f>S2392*H2392</f>
        <v>0</v>
      </c>
      <c r="AR2392" s="134" t="s">
        <v>4484</v>
      </c>
      <c r="AT2392" s="134" t="s">
        <v>128</v>
      </c>
      <c r="AU2392" s="134" t="s">
        <v>82</v>
      </c>
      <c r="AY2392" s="13" t="s">
        <v>125</v>
      </c>
      <c r="BE2392" s="135">
        <f>IF(N2392="základní",J2392,0)</f>
        <v>33360</v>
      </c>
      <c r="BF2392" s="135">
        <f>IF(N2392="snížená",J2392,0)</f>
        <v>0</v>
      </c>
      <c r="BG2392" s="135">
        <f>IF(N2392="zákl. přenesená",J2392,0)</f>
        <v>0</v>
      </c>
      <c r="BH2392" s="135">
        <f>IF(N2392="sníž. přenesená",J2392,0)</f>
        <v>0</v>
      </c>
      <c r="BI2392" s="135">
        <f>IF(N2392="nulová",J2392,0)</f>
        <v>0</v>
      </c>
      <c r="BJ2392" s="13" t="s">
        <v>82</v>
      </c>
      <c r="BK2392" s="135">
        <f>ROUND(I2392*H2392,2)</f>
        <v>33360</v>
      </c>
      <c r="BL2392" s="13" t="s">
        <v>4484</v>
      </c>
      <c r="BM2392" s="134" t="s">
        <v>4489</v>
      </c>
    </row>
    <row r="2393" spans="2:65" s="1" customFormat="1" ht="38.4">
      <c r="B2393" s="25"/>
      <c r="D2393" s="136" t="s">
        <v>134</v>
      </c>
      <c r="F2393" s="137" t="s">
        <v>4490</v>
      </c>
      <c r="L2393" s="25"/>
      <c r="M2393" s="138"/>
      <c r="T2393" s="49"/>
      <c r="AT2393" s="13" t="s">
        <v>134</v>
      </c>
      <c r="AU2393" s="13" t="s">
        <v>82</v>
      </c>
    </row>
    <row r="2394" spans="2:65" s="1" customFormat="1" ht="24.15" customHeight="1">
      <c r="B2394" s="25"/>
      <c r="C2394" s="124" t="s">
        <v>4491</v>
      </c>
      <c r="D2394" s="124" t="s">
        <v>128</v>
      </c>
      <c r="E2394" s="125" t="s">
        <v>4492</v>
      </c>
      <c r="F2394" s="126" t="s">
        <v>4493</v>
      </c>
      <c r="G2394" s="127" t="s">
        <v>2410</v>
      </c>
      <c r="H2394" s="128">
        <v>5000</v>
      </c>
      <c r="I2394" s="129">
        <v>227</v>
      </c>
      <c r="J2394" s="129">
        <f>ROUND(I2394*H2394,2)</f>
        <v>1135000</v>
      </c>
      <c r="K2394" s="126" t="s">
        <v>132</v>
      </c>
      <c r="L2394" s="25"/>
      <c r="M2394" s="130" t="s">
        <v>1</v>
      </c>
      <c r="N2394" s="131" t="s">
        <v>39</v>
      </c>
      <c r="O2394" s="132">
        <v>0</v>
      </c>
      <c r="P2394" s="132">
        <f>O2394*H2394</f>
        <v>0</v>
      </c>
      <c r="Q2394" s="132">
        <v>0</v>
      </c>
      <c r="R2394" s="132">
        <f>Q2394*H2394</f>
        <v>0</v>
      </c>
      <c r="S2394" s="132">
        <v>0</v>
      </c>
      <c r="T2394" s="133">
        <f>S2394*H2394</f>
        <v>0</v>
      </c>
      <c r="AR2394" s="134" t="s">
        <v>4484</v>
      </c>
      <c r="AT2394" s="134" t="s">
        <v>128</v>
      </c>
      <c r="AU2394" s="134" t="s">
        <v>82</v>
      </c>
      <c r="AY2394" s="13" t="s">
        <v>125</v>
      </c>
      <c r="BE2394" s="135">
        <f>IF(N2394="základní",J2394,0)</f>
        <v>1135000</v>
      </c>
      <c r="BF2394" s="135">
        <f>IF(N2394="snížená",J2394,0)</f>
        <v>0</v>
      </c>
      <c r="BG2394" s="135">
        <f>IF(N2394="zákl. přenesená",J2394,0)</f>
        <v>0</v>
      </c>
      <c r="BH2394" s="135">
        <f>IF(N2394="sníž. přenesená",J2394,0)</f>
        <v>0</v>
      </c>
      <c r="BI2394" s="135">
        <f>IF(N2394="nulová",J2394,0)</f>
        <v>0</v>
      </c>
      <c r="BJ2394" s="13" t="s">
        <v>82</v>
      </c>
      <c r="BK2394" s="135">
        <f>ROUND(I2394*H2394,2)</f>
        <v>1135000</v>
      </c>
      <c r="BL2394" s="13" t="s">
        <v>4484</v>
      </c>
      <c r="BM2394" s="134" t="s">
        <v>4494</v>
      </c>
    </row>
    <row r="2395" spans="2:65" s="1" customFormat="1" ht="38.4">
      <c r="B2395" s="25"/>
      <c r="D2395" s="136" t="s">
        <v>134</v>
      </c>
      <c r="F2395" s="137" t="s">
        <v>4495</v>
      </c>
      <c r="L2395" s="25"/>
      <c r="M2395" s="138"/>
      <c r="T2395" s="49"/>
      <c r="AT2395" s="13" t="s">
        <v>134</v>
      </c>
      <c r="AU2395" s="13" t="s">
        <v>82</v>
      </c>
    </row>
    <row r="2396" spans="2:65" s="1" customFormat="1" ht="24.15" customHeight="1">
      <c r="B2396" s="25"/>
      <c r="C2396" s="124" t="s">
        <v>2920</v>
      </c>
      <c r="D2396" s="124" t="s">
        <v>128</v>
      </c>
      <c r="E2396" s="125" t="s">
        <v>4496</v>
      </c>
      <c r="F2396" s="126" t="s">
        <v>4497</v>
      </c>
      <c r="G2396" s="127" t="s">
        <v>2410</v>
      </c>
      <c r="H2396" s="128">
        <v>40000</v>
      </c>
      <c r="I2396" s="129">
        <v>150</v>
      </c>
      <c r="J2396" s="129">
        <f>ROUND(I2396*H2396,2)</f>
        <v>6000000</v>
      </c>
      <c r="K2396" s="126" t="s">
        <v>132</v>
      </c>
      <c r="L2396" s="25"/>
      <c r="M2396" s="130" t="s">
        <v>1</v>
      </c>
      <c r="N2396" s="131" t="s">
        <v>39</v>
      </c>
      <c r="O2396" s="132">
        <v>0</v>
      </c>
      <c r="P2396" s="132">
        <f>O2396*H2396</f>
        <v>0</v>
      </c>
      <c r="Q2396" s="132">
        <v>0</v>
      </c>
      <c r="R2396" s="132">
        <f>Q2396*H2396</f>
        <v>0</v>
      </c>
      <c r="S2396" s="132">
        <v>0</v>
      </c>
      <c r="T2396" s="133">
        <f>S2396*H2396</f>
        <v>0</v>
      </c>
      <c r="AR2396" s="134" t="s">
        <v>4484</v>
      </c>
      <c r="AT2396" s="134" t="s">
        <v>128</v>
      </c>
      <c r="AU2396" s="134" t="s">
        <v>82</v>
      </c>
      <c r="AY2396" s="13" t="s">
        <v>125</v>
      </c>
      <c r="BE2396" s="135">
        <f>IF(N2396="základní",J2396,0)</f>
        <v>6000000</v>
      </c>
      <c r="BF2396" s="135">
        <f>IF(N2396="snížená",J2396,0)</f>
        <v>0</v>
      </c>
      <c r="BG2396" s="135">
        <f>IF(N2396="zákl. přenesená",J2396,0)</f>
        <v>0</v>
      </c>
      <c r="BH2396" s="135">
        <f>IF(N2396="sníž. přenesená",J2396,0)</f>
        <v>0</v>
      </c>
      <c r="BI2396" s="135">
        <f>IF(N2396="nulová",J2396,0)</f>
        <v>0</v>
      </c>
      <c r="BJ2396" s="13" t="s">
        <v>82</v>
      </c>
      <c r="BK2396" s="135">
        <f>ROUND(I2396*H2396,2)</f>
        <v>6000000</v>
      </c>
      <c r="BL2396" s="13" t="s">
        <v>4484</v>
      </c>
      <c r="BM2396" s="134" t="s">
        <v>4498</v>
      </c>
    </row>
    <row r="2397" spans="2:65" s="1" customFormat="1" ht="38.4">
      <c r="B2397" s="25"/>
      <c r="D2397" s="136" t="s">
        <v>134</v>
      </c>
      <c r="F2397" s="137" t="s">
        <v>4499</v>
      </c>
      <c r="L2397" s="25"/>
      <c r="M2397" s="138"/>
      <c r="T2397" s="49"/>
      <c r="AT2397" s="13" t="s">
        <v>134</v>
      </c>
      <c r="AU2397" s="13" t="s">
        <v>82</v>
      </c>
    </row>
    <row r="2398" spans="2:65" s="1" customFormat="1" ht="24.15" customHeight="1">
      <c r="B2398" s="25"/>
      <c r="C2398" s="124" t="s">
        <v>4500</v>
      </c>
      <c r="D2398" s="124" t="s">
        <v>128</v>
      </c>
      <c r="E2398" s="125" t="s">
        <v>4501</v>
      </c>
      <c r="F2398" s="126" t="s">
        <v>4502</v>
      </c>
      <c r="G2398" s="127" t="s">
        <v>2410</v>
      </c>
      <c r="H2398" s="128">
        <v>2000</v>
      </c>
      <c r="I2398" s="129">
        <v>683</v>
      </c>
      <c r="J2398" s="129">
        <f>ROUND(I2398*H2398,2)</f>
        <v>1366000</v>
      </c>
      <c r="K2398" s="126" t="s">
        <v>132</v>
      </c>
      <c r="L2398" s="25"/>
      <c r="M2398" s="130" t="s">
        <v>1</v>
      </c>
      <c r="N2398" s="131" t="s">
        <v>39</v>
      </c>
      <c r="O2398" s="132">
        <v>0</v>
      </c>
      <c r="P2398" s="132">
        <f>O2398*H2398</f>
        <v>0</v>
      </c>
      <c r="Q2398" s="132">
        <v>0</v>
      </c>
      <c r="R2398" s="132">
        <f>Q2398*H2398</f>
        <v>0</v>
      </c>
      <c r="S2398" s="132">
        <v>0</v>
      </c>
      <c r="T2398" s="133">
        <f>S2398*H2398</f>
        <v>0</v>
      </c>
      <c r="AR2398" s="134" t="s">
        <v>4484</v>
      </c>
      <c r="AT2398" s="134" t="s">
        <v>128</v>
      </c>
      <c r="AU2398" s="134" t="s">
        <v>82</v>
      </c>
      <c r="AY2398" s="13" t="s">
        <v>125</v>
      </c>
      <c r="BE2398" s="135">
        <f>IF(N2398="základní",J2398,0)</f>
        <v>1366000</v>
      </c>
      <c r="BF2398" s="135">
        <f>IF(N2398="snížená",J2398,0)</f>
        <v>0</v>
      </c>
      <c r="BG2398" s="135">
        <f>IF(N2398="zákl. přenesená",J2398,0)</f>
        <v>0</v>
      </c>
      <c r="BH2398" s="135">
        <f>IF(N2398="sníž. přenesená",J2398,0)</f>
        <v>0</v>
      </c>
      <c r="BI2398" s="135">
        <f>IF(N2398="nulová",J2398,0)</f>
        <v>0</v>
      </c>
      <c r="BJ2398" s="13" t="s">
        <v>82</v>
      </c>
      <c r="BK2398" s="135">
        <f>ROUND(I2398*H2398,2)</f>
        <v>1366000</v>
      </c>
      <c r="BL2398" s="13" t="s">
        <v>4484</v>
      </c>
      <c r="BM2398" s="134" t="s">
        <v>4503</v>
      </c>
    </row>
    <row r="2399" spans="2:65" s="1" customFormat="1" ht="38.4">
      <c r="B2399" s="25"/>
      <c r="D2399" s="136" t="s">
        <v>134</v>
      </c>
      <c r="F2399" s="137" t="s">
        <v>4504</v>
      </c>
      <c r="L2399" s="25"/>
      <c r="M2399" s="138"/>
      <c r="T2399" s="49"/>
      <c r="AT2399" s="13" t="s">
        <v>134</v>
      </c>
      <c r="AU2399" s="13" t="s">
        <v>82</v>
      </c>
    </row>
    <row r="2400" spans="2:65" s="1" customFormat="1" ht="33" customHeight="1">
      <c r="B2400" s="25"/>
      <c r="C2400" s="124" t="s">
        <v>2925</v>
      </c>
      <c r="D2400" s="124" t="s">
        <v>128</v>
      </c>
      <c r="E2400" s="125" t="s">
        <v>4505</v>
      </c>
      <c r="F2400" s="126" t="s">
        <v>4506</v>
      </c>
      <c r="G2400" s="127" t="s">
        <v>2410</v>
      </c>
      <c r="H2400" s="128">
        <v>15000</v>
      </c>
      <c r="I2400" s="129">
        <v>154</v>
      </c>
      <c r="J2400" s="129">
        <f>ROUND(I2400*H2400,2)</f>
        <v>2310000</v>
      </c>
      <c r="K2400" s="126" t="s">
        <v>132</v>
      </c>
      <c r="L2400" s="25"/>
      <c r="M2400" s="130" t="s">
        <v>1</v>
      </c>
      <c r="N2400" s="131" t="s">
        <v>39</v>
      </c>
      <c r="O2400" s="132">
        <v>0</v>
      </c>
      <c r="P2400" s="132">
        <f>O2400*H2400</f>
        <v>0</v>
      </c>
      <c r="Q2400" s="132">
        <v>0</v>
      </c>
      <c r="R2400" s="132">
        <f>Q2400*H2400</f>
        <v>0</v>
      </c>
      <c r="S2400" s="132">
        <v>0</v>
      </c>
      <c r="T2400" s="133">
        <f>S2400*H2400</f>
        <v>0</v>
      </c>
      <c r="AR2400" s="134" t="s">
        <v>4484</v>
      </c>
      <c r="AT2400" s="134" t="s">
        <v>128</v>
      </c>
      <c r="AU2400" s="134" t="s">
        <v>82</v>
      </c>
      <c r="AY2400" s="13" t="s">
        <v>125</v>
      </c>
      <c r="BE2400" s="135">
        <f>IF(N2400="základní",J2400,0)</f>
        <v>2310000</v>
      </c>
      <c r="BF2400" s="135">
        <f>IF(N2400="snížená",J2400,0)</f>
        <v>0</v>
      </c>
      <c r="BG2400" s="135">
        <f>IF(N2400="zákl. přenesená",J2400,0)</f>
        <v>0</v>
      </c>
      <c r="BH2400" s="135">
        <f>IF(N2400="sníž. přenesená",J2400,0)</f>
        <v>0</v>
      </c>
      <c r="BI2400" s="135">
        <f>IF(N2400="nulová",J2400,0)</f>
        <v>0</v>
      </c>
      <c r="BJ2400" s="13" t="s">
        <v>82</v>
      </c>
      <c r="BK2400" s="135">
        <f>ROUND(I2400*H2400,2)</f>
        <v>2310000</v>
      </c>
      <c r="BL2400" s="13" t="s">
        <v>4484</v>
      </c>
      <c r="BM2400" s="134" t="s">
        <v>4507</v>
      </c>
    </row>
    <row r="2401" spans="2:65" s="1" customFormat="1" ht="38.4">
      <c r="B2401" s="25"/>
      <c r="D2401" s="136" t="s">
        <v>134</v>
      </c>
      <c r="F2401" s="137" t="s">
        <v>4508</v>
      </c>
      <c r="L2401" s="25"/>
      <c r="M2401" s="138"/>
      <c r="T2401" s="49"/>
      <c r="AT2401" s="13" t="s">
        <v>134</v>
      </c>
      <c r="AU2401" s="13" t="s">
        <v>82</v>
      </c>
    </row>
    <row r="2402" spans="2:65" s="1" customFormat="1" ht="16.5" customHeight="1">
      <c r="B2402" s="25"/>
      <c r="C2402" s="124" t="s">
        <v>4509</v>
      </c>
      <c r="D2402" s="124" t="s">
        <v>128</v>
      </c>
      <c r="E2402" s="125" t="s">
        <v>4510</v>
      </c>
      <c r="F2402" s="126" t="s">
        <v>4511</v>
      </c>
      <c r="G2402" s="127" t="s">
        <v>2410</v>
      </c>
      <c r="H2402" s="128">
        <v>500</v>
      </c>
      <c r="I2402" s="129">
        <v>239</v>
      </c>
      <c r="J2402" s="129">
        <f>ROUND(I2402*H2402,2)</f>
        <v>119500</v>
      </c>
      <c r="K2402" s="126" t="s">
        <v>132</v>
      </c>
      <c r="L2402" s="25"/>
      <c r="M2402" s="130" t="s">
        <v>1</v>
      </c>
      <c r="N2402" s="131" t="s">
        <v>39</v>
      </c>
      <c r="O2402" s="132">
        <v>0</v>
      </c>
      <c r="P2402" s="132">
        <f>O2402*H2402</f>
        <v>0</v>
      </c>
      <c r="Q2402" s="132">
        <v>0</v>
      </c>
      <c r="R2402" s="132">
        <f>Q2402*H2402</f>
        <v>0</v>
      </c>
      <c r="S2402" s="132">
        <v>0</v>
      </c>
      <c r="T2402" s="133">
        <f>S2402*H2402</f>
        <v>0</v>
      </c>
      <c r="AR2402" s="134" t="s">
        <v>4484</v>
      </c>
      <c r="AT2402" s="134" t="s">
        <v>128</v>
      </c>
      <c r="AU2402" s="134" t="s">
        <v>82</v>
      </c>
      <c r="AY2402" s="13" t="s">
        <v>125</v>
      </c>
      <c r="BE2402" s="135">
        <f>IF(N2402="základní",J2402,0)</f>
        <v>119500</v>
      </c>
      <c r="BF2402" s="135">
        <f>IF(N2402="snížená",J2402,0)</f>
        <v>0</v>
      </c>
      <c r="BG2402" s="135">
        <f>IF(N2402="zákl. přenesená",J2402,0)</f>
        <v>0</v>
      </c>
      <c r="BH2402" s="135">
        <f>IF(N2402="sníž. přenesená",J2402,0)</f>
        <v>0</v>
      </c>
      <c r="BI2402" s="135">
        <f>IF(N2402="nulová",J2402,0)</f>
        <v>0</v>
      </c>
      <c r="BJ2402" s="13" t="s">
        <v>82</v>
      </c>
      <c r="BK2402" s="135">
        <f>ROUND(I2402*H2402,2)</f>
        <v>119500</v>
      </c>
      <c r="BL2402" s="13" t="s">
        <v>4484</v>
      </c>
      <c r="BM2402" s="134" t="s">
        <v>4512</v>
      </c>
    </row>
    <row r="2403" spans="2:65" s="1" customFormat="1" ht="28.8">
      <c r="B2403" s="25"/>
      <c r="D2403" s="136" t="s">
        <v>134</v>
      </c>
      <c r="F2403" s="137" t="s">
        <v>4513</v>
      </c>
      <c r="L2403" s="25"/>
      <c r="M2403" s="138"/>
      <c r="T2403" s="49"/>
      <c r="AT2403" s="13" t="s">
        <v>134</v>
      </c>
      <c r="AU2403" s="13" t="s">
        <v>82</v>
      </c>
    </row>
    <row r="2404" spans="2:65" s="1" customFormat="1" ht="16.5" customHeight="1">
      <c r="B2404" s="25"/>
      <c r="C2404" s="124" t="s">
        <v>2930</v>
      </c>
      <c r="D2404" s="124" t="s">
        <v>128</v>
      </c>
      <c r="E2404" s="125" t="s">
        <v>4514</v>
      </c>
      <c r="F2404" s="126" t="s">
        <v>4515</v>
      </c>
      <c r="G2404" s="127" t="s">
        <v>2410</v>
      </c>
      <c r="H2404" s="128">
        <v>500</v>
      </c>
      <c r="I2404" s="129">
        <v>647</v>
      </c>
      <c r="J2404" s="129">
        <f>ROUND(I2404*H2404,2)</f>
        <v>323500</v>
      </c>
      <c r="K2404" s="126" t="s">
        <v>132</v>
      </c>
      <c r="L2404" s="25"/>
      <c r="M2404" s="130" t="s">
        <v>1</v>
      </c>
      <c r="N2404" s="131" t="s">
        <v>39</v>
      </c>
      <c r="O2404" s="132">
        <v>0</v>
      </c>
      <c r="P2404" s="132">
        <f>O2404*H2404</f>
        <v>0</v>
      </c>
      <c r="Q2404" s="132">
        <v>0</v>
      </c>
      <c r="R2404" s="132">
        <f>Q2404*H2404</f>
        <v>0</v>
      </c>
      <c r="S2404" s="132">
        <v>0</v>
      </c>
      <c r="T2404" s="133">
        <f>S2404*H2404</f>
        <v>0</v>
      </c>
      <c r="AR2404" s="134" t="s">
        <v>4484</v>
      </c>
      <c r="AT2404" s="134" t="s">
        <v>128</v>
      </c>
      <c r="AU2404" s="134" t="s">
        <v>82</v>
      </c>
      <c r="AY2404" s="13" t="s">
        <v>125</v>
      </c>
      <c r="BE2404" s="135">
        <f>IF(N2404="základní",J2404,0)</f>
        <v>323500</v>
      </c>
      <c r="BF2404" s="135">
        <f>IF(N2404="snížená",J2404,0)</f>
        <v>0</v>
      </c>
      <c r="BG2404" s="135">
        <f>IF(N2404="zákl. přenesená",J2404,0)</f>
        <v>0</v>
      </c>
      <c r="BH2404" s="135">
        <f>IF(N2404="sníž. přenesená",J2404,0)</f>
        <v>0</v>
      </c>
      <c r="BI2404" s="135">
        <f>IF(N2404="nulová",J2404,0)</f>
        <v>0</v>
      </c>
      <c r="BJ2404" s="13" t="s">
        <v>82</v>
      </c>
      <c r="BK2404" s="135">
        <f>ROUND(I2404*H2404,2)</f>
        <v>323500</v>
      </c>
      <c r="BL2404" s="13" t="s">
        <v>4484</v>
      </c>
      <c r="BM2404" s="134" t="s">
        <v>4516</v>
      </c>
    </row>
    <row r="2405" spans="2:65" s="1" customFormat="1" ht="28.8">
      <c r="B2405" s="25"/>
      <c r="D2405" s="136" t="s">
        <v>134</v>
      </c>
      <c r="F2405" s="137" t="s">
        <v>4517</v>
      </c>
      <c r="L2405" s="25"/>
      <c r="M2405" s="138"/>
      <c r="T2405" s="49"/>
      <c r="AT2405" s="13" t="s">
        <v>134</v>
      </c>
      <c r="AU2405" s="13" t="s">
        <v>82</v>
      </c>
    </row>
    <row r="2406" spans="2:65" s="1" customFormat="1" ht="16.5" customHeight="1">
      <c r="B2406" s="25"/>
      <c r="C2406" s="124" t="s">
        <v>4518</v>
      </c>
      <c r="D2406" s="124" t="s">
        <v>128</v>
      </c>
      <c r="E2406" s="125" t="s">
        <v>4519</v>
      </c>
      <c r="F2406" s="126" t="s">
        <v>4520</v>
      </c>
      <c r="G2406" s="127" t="s">
        <v>2410</v>
      </c>
      <c r="H2406" s="128">
        <v>500</v>
      </c>
      <c r="I2406" s="129">
        <v>159</v>
      </c>
      <c r="J2406" s="129">
        <f>ROUND(I2406*H2406,2)</f>
        <v>79500</v>
      </c>
      <c r="K2406" s="126" t="s">
        <v>132</v>
      </c>
      <c r="L2406" s="25"/>
      <c r="M2406" s="130" t="s">
        <v>1</v>
      </c>
      <c r="N2406" s="131" t="s">
        <v>39</v>
      </c>
      <c r="O2406" s="132">
        <v>0</v>
      </c>
      <c r="P2406" s="132">
        <f>O2406*H2406</f>
        <v>0</v>
      </c>
      <c r="Q2406" s="132">
        <v>0</v>
      </c>
      <c r="R2406" s="132">
        <f>Q2406*H2406</f>
        <v>0</v>
      </c>
      <c r="S2406" s="132">
        <v>0</v>
      </c>
      <c r="T2406" s="133">
        <f>S2406*H2406</f>
        <v>0</v>
      </c>
      <c r="AR2406" s="134" t="s">
        <v>4484</v>
      </c>
      <c r="AT2406" s="134" t="s">
        <v>128</v>
      </c>
      <c r="AU2406" s="134" t="s">
        <v>82</v>
      </c>
      <c r="AY2406" s="13" t="s">
        <v>125</v>
      </c>
      <c r="BE2406" s="135">
        <f>IF(N2406="základní",J2406,0)</f>
        <v>79500</v>
      </c>
      <c r="BF2406" s="135">
        <f>IF(N2406="snížená",J2406,0)</f>
        <v>0</v>
      </c>
      <c r="BG2406" s="135">
        <f>IF(N2406="zákl. přenesená",J2406,0)</f>
        <v>0</v>
      </c>
      <c r="BH2406" s="135">
        <f>IF(N2406="sníž. přenesená",J2406,0)</f>
        <v>0</v>
      </c>
      <c r="BI2406" s="135">
        <f>IF(N2406="nulová",J2406,0)</f>
        <v>0</v>
      </c>
      <c r="BJ2406" s="13" t="s">
        <v>82</v>
      </c>
      <c r="BK2406" s="135">
        <f>ROUND(I2406*H2406,2)</f>
        <v>79500</v>
      </c>
      <c r="BL2406" s="13" t="s">
        <v>4484</v>
      </c>
      <c r="BM2406" s="134" t="s">
        <v>4521</v>
      </c>
    </row>
    <row r="2407" spans="2:65" s="1" customFormat="1" ht="19.2">
      <c r="B2407" s="25"/>
      <c r="D2407" s="136" t="s">
        <v>134</v>
      </c>
      <c r="F2407" s="137" t="s">
        <v>4522</v>
      </c>
      <c r="L2407" s="25"/>
      <c r="M2407" s="138"/>
      <c r="T2407" s="49"/>
      <c r="AT2407" s="13" t="s">
        <v>134</v>
      </c>
      <c r="AU2407" s="13" t="s">
        <v>82</v>
      </c>
    </row>
    <row r="2408" spans="2:65" s="1" customFormat="1" ht="16.5" customHeight="1">
      <c r="B2408" s="25"/>
      <c r="C2408" s="124" t="s">
        <v>2935</v>
      </c>
      <c r="D2408" s="124" t="s">
        <v>128</v>
      </c>
      <c r="E2408" s="125" t="s">
        <v>4523</v>
      </c>
      <c r="F2408" s="126" t="s">
        <v>4524</v>
      </c>
      <c r="G2408" s="127" t="s">
        <v>2410</v>
      </c>
      <c r="H2408" s="128">
        <v>500</v>
      </c>
      <c r="I2408" s="129">
        <v>417</v>
      </c>
      <c r="J2408" s="129">
        <f>ROUND(I2408*H2408,2)</f>
        <v>208500</v>
      </c>
      <c r="K2408" s="126" t="s">
        <v>132</v>
      </c>
      <c r="L2408" s="25"/>
      <c r="M2408" s="130" t="s">
        <v>1</v>
      </c>
      <c r="N2408" s="131" t="s">
        <v>39</v>
      </c>
      <c r="O2408" s="132">
        <v>0</v>
      </c>
      <c r="P2408" s="132">
        <f>O2408*H2408</f>
        <v>0</v>
      </c>
      <c r="Q2408" s="132">
        <v>0</v>
      </c>
      <c r="R2408" s="132">
        <f>Q2408*H2408</f>
        <v>0</v>
      </c>
      <c r="S2408" s="132">
        <v>0</v>
      </c>
      <c r="T2408" s="133">
        <f>S2408*H2408</f>
        <v>0</v>
      </c>
      <c r="AR2408" s="134" t="s">
        <v>4484</v>
      </c>
      <c r="AT2408" s="134" t="s">
        <v>128</v>
      </c>
      <c r="AU2408" s="134" t="s">
        <v>82</v>
      </c>
      <c r="AY2408" s="13" t="s">
        <v>125</v>
      </c>
      <c r="BE2408" s="135">
        <f>IF(N2408="základní",J2408,0)</f>
        <v>208500</v>
      </c>
      <c r="BF2408" s="135">
        <f>IF(N2408="snížená",J2408,0)</f>
        <v>0</v>
      </c>
      <c r="BG2408" s="135">
        <f>IF(N2408="zákl. přenesená",J2408,0)</f>
        <v>0</v>
      </c>
      <c r="BH2408" s="135">
        <f>IF(N2408="sníž. přenesená",J2408,0)</f>
        <v>0</v>
      </c>
      <c r="BI2408" s="135">
        <f>IF(N2408="nulová",J2408,0)</f>
        <v>0</v>
      </c>
      <c r="BJ2408" s="13" t="s">
        <v>82</v>
      </c>
      <c r="BK2408" s="135">
        <f>ROUND(I2408*H2408,2)</f>
        <v>208500</v>
      </c>
      <c r="BL2408" s="13" t="s">
        <v>4484</v>
      </c>
      <c r="BM2408" s="134" t="s">
        <v>4525</v>
      </c>
    </row>
    <row r="2409" spans="2:65" s="1" customFormat="1" ht="19.2">
      <c r="B2409" s="25"/>
      <c r="D2409" s="136" t="s">
        <v>134</v>
      </c>
      <c r="F2409" s="137" t="s">
        <v>4526</v>
      </c>
      <c r="L2409" s="25"/>
      <c r="M2409" s="138"/>
      <c r="T2409" s="49"/>
      <c r="AT2409" s="13" t="s">
        <v>134</v>
      </c>
      <c r="AU2409" s="13" t="s">
        <v>82</v>
      </c>
    </row>
    <row r="2410" spans="2:65" s="1" customFormat="1" ht="16.5" customHeight="1">
      <c r="B2410" s="25"/>
      <c r="C2410" s="124" t="s">
        <v>4527</v>
      </c>
      <c r="D2410" s="124" t="s">
        <v>128</v>
      </c>
      <c r="E2410" s="125" t="s">
        <v>4528</v>
      </c>
      <c r="F2410" s="126" t="s">
        <v>4529</v>
      </c>
      <c r="G2410" s="127" t="s">
        <v>146</v>
      </c>
      <c r="H2410" s="128">
        <v>20</v>
      </c>
      <c r="I2410" s="129">
        <v>3780</v>
      </c>
      <c r="J2410" s="129">
        <f>ROUND(I2410*H2410,2)</f>
        <v>75600</v>
      </c>
      <c r="K2410" s="126" t="s">
        <v>132</v>
      </c>
      <c r="L2410" s="25"/>
      <c r="M2410" s="130" t="s">
        <v>1</v>
      </c>
      <c r="N2410" s="131" t="s">
        <v>39</v>
      </c>
      <c r="O2410" s="132">
        <v>0</v>
      </c>
      <c r="P2410" s="132">
        <f>O2410*H2410</f>
        <v>0</v>
      </c>
      <c r="Q2410" s="132">
        <v>0</v>
      </c>
      <c r="R2410" s="132">
        <f>Q2410*H2410</f>
        <v>0</v>
      </c>
      <c r="S2410" s="132">
        <v>0</v>
      </c>
      <c r="T2410" s="133">
        <f>S2410*H2410</f>
        <v>0</v>
      </c>
      <c r="AR2410" s="134" t="s">
        <v>4484</v>
      </c>
      <c r="AT2410" s="134" t="s">
        <v>128</v>
      </c>
      <c r="AU2410" s="134" t="s">
        <v>82</v>
      </c>
      <c r="AY2410" s="13" t="s">
        <v>125</v>
      </c>
      <c r="BE2410" s="135">
        <f>IF(N2410="základní",J2410,0)</f>
        <v>75600</v>
      </c>
      <c r="BF2410" s="135">
        <f>IF(N2410="snížená",J2410,0)</f>
        <v>0</v>
      </c>
      <c r="BG2410" s="135">
        <f>IF(N2410="zákl. přenesená",J2410,0)</f>
        <v>0</v>
      </c>
      <c r="BH2410" s="135">
        <f>IF(N2410="sníž. přenesená",J2410,0)</f>
        <v>0</v>
      </c>
      <c r="BI2410" s="135">
        <f>IF(N2410="nulová",J2410,0)</f>
        <v>0</v>
      </c>
      <c r="BJ2410" s="13" t="s">
        <v>82</v>
      </c>
      <c r="BK2410" s="135">
        <f>ROUND(I2410*H2410,2)</f>
        <v>75600</v>
      </c>
      <c r="BL2410" s="13" t="s">
        <v>4484</v>
      </c>
      <c r="BM2410" s="134" t="s">
        <v>4530</v>
      </c>
    </row>
    <row r="2411" spans="2:65" s="1" customFormat="1" ht="28.8">
      <c r="B2411" s="25"/>
      <c r="D2411" s="136" t="s">
        <v>134</v>
      </c>
      <c r="F2411" s="137" t="s">
        <v>4531</v>
      </c>
      <c r="L2411" s="25"/>
      <c r="M2411" s="138"/>
      <c r="T2411" s="49"/>
      <c r="AT2411" s="13" t="s">
        <v>134</v>
      </c>
      <c r="AU2411" s="13" t="s">
        <v>82</v>
      </c>
    </row>
    <row r="2412" spans="2:65" s="1" customFormat="1" ht="16.5" customHeight="1">
      <c r="B2412" s="25"/>
      <c r="C2412" s="124" t="s">
        <v>2940</v>
      </c>
      <c r="D2412" s="124" t="s">
        <v>128</v>
      </c>
      <c r="E2412" s="125" t="s">
        <v>4532</v>
      </c>
      <c r="F2412" s="126" t="s">
        <v>4533</v>
      </c>
      <c r="G2412" s="127" t="s">
        <v>146</v>
      </c>
      <c r="H2412" s="128">
        <v>10</v>
      </c>
      <c r="I2412" s="129">
        <v>8300</v>
      </c>
      <c r="J2412" s="129">
        <f>ROUND(I2412*H2412,2)</f>
        <v>83000</v>
      </c>
      <c r="K2412" s="126" t="s">
        <v>132</v>
      </c>
      <c r="L2412" s="25"/>
      <c r="M2412" s="130" t="s">
        <v>1</v>
      </c>
      <c r="N2412" s="131" t="s">
        <v>39</v>
      </c>
      <c r="O2412" s="132">
        <v>0</v>
      </c>
      <c r="P2412" s="132">
        <f>O2412*H2412</f>
        <v>0</v>
      </c>
      <c r="Q2412" s="132">
        <v>0</v>
      </c>
      <c r="R2412" s="132">
        <f>Q2412*H2412</f>
        <v>0</v>
      </c>
      <c r="S2412" s="132">
        <v>0</v>
      </c>
      <c r="T2412" s="133">
        <f>S2412*H2412</f>
        <v>0</v>
      </c>
      <c r="AR2412" s="134" t="s">
        <v>4484</v>
      </c>
      <c r="AT2412" s="134" t="s">
        <v>128</v>
      </c>
      <c r="AU2412" s="134" t="s">
        <v>82</v>
      </c>
      <c r="AY2412" s="13" t="s">
        <v>125</v>
      </c>
      <c r="BE2412" s="135">
        <f>IF(N2412="základní",J2412,0)</f>
        <v>83000</v>
      </c>
      <c r="BF2412" s="135">
        <f>IF(N2412="snížená",J2412,0)</f>
        <v>0</v>
      </c>
      <c r="BG2412" s="135">
        <f>IF(N2412="zákl. přenesená",J2412,0)</f>
        <v>0</v>
      </c>
      <c r="BH2412" s="135">
        <f>IF(N2412="sníž. přenesená",J2412,0)</f>
        <v>0</v>
      </c>
      <c r="BI2412" s="135">
        <f>IF(N2412="nulová",J2412,0)</f>
        <v>0</v>
      </c>
      <c r="BJ2412" s="13" t="s">
        <v>82</v>
      </c>
      <c r="BK2412" s="135">
        <f>ROUND(I2412*H2412,2)</f>
        <v>83000</v>
      </c>
      <c r="BL2412" s="13" t="s">
        <v>4484</v>
      </c>
      <c r="BM2412" s="134" t="s">
        <v>4534</v>
      </c>
    </row>
    <row r="2413" spans="2:65" s="1" customFormat="1" ht="28.8">
      <c r="B2413" s="25"/>
      <c r="D2413" s="136" t="s">
        <v>134</v>
      </c>
      <c r="F2413" s="137" t="s">
        <v>4535</v>
      </c>
      <c r="L2413" s="25"/>
      <c r="M2413" s="138"/>
      <c r="T2413" s="49"/>
      <c r="AT2413" s="13" t="s">
        <v>134</v>
      </c>
      <c r="AU2413" s="13" t="s">
        <v>82</v>
      </c>
    </row>
    <row r="2414" spans="2:65" s="1" customFormat="1" ht="16.5" customHeight="1">
      <c r="B2414" s="25"/>
      <c r="C2414" s="124" t="s">
        <v>4536</v>
      </c>
      <c r="D2414" s="124" t="s">
        <v>128</v>
      </c>
      <c r="E2414" s="125" t="s">
        <v>4537</v>
      </c>
      <c r="F2414" s="126" t="s">
        <v>4538</v>
      </c>
      <c r="G2414" s="127" t="s">
        <v>146</v>
      </c>
      <c r="H2414" s="128">
        <v>25</v>
      </c>
      <c r="I2414" s="129">
        <v>32700</v>
      </c>
      <c r="J2414" s="129">
        <f>ROUND(I2414*H2414,2)</f>
        <v>817500</v>
      </c>
      <c r="K2414" s="126" t="s">
        <v>132</v>
      </c>
      <c r="L2414" s="25"/>
      <c r="M2414" s="130" t="s">
        <v>1</v>
      </c>
      <c r="N2414" s="131" t="s">
        <v>39</v>
      </c>
      <c r="O2414" s="132">
        <v>0</v>
      </c>
      <c r="P2414" s="132">
        <f>O2414*H2414</f>
        <v>0</v>
      </c>
      <c r="Q2414" s="132">
        <v>0</v>
      </c>
      <c r="R2414" s="132">
        <f>Q2414*H2414</f>
        <v>0</v>
      </c>
      <c r="S2414" s="132">
        <v>0</v>
      </c>
      <c r="T2414" s="133">
        <f>S2414*H2414</f>
        <v>0</v>
      </c>
      <c r="AR2414" s="134" t="s">
        <v>4484</v>
      </c>
      <c r="AT2414" s="134" t="s">
        <v>128</v>
      </c>
      <c r="AU2414" s="134" t="s">
        <v>82</v>
      </c>
      <c r="AY2414" s="13" t="s">
        <v>125</v>
      </c>
      <c r="BE2414" s="135">
        <f>IF(N2414="základní",J2414,0)</f>
        <v>817500</v>
      </c>
      <c r="BF2414" s="135">
        <f>IF(N2414="snížená",J2414,0)</f>
        <v>0</v>
      </c>
      <c r="BG2414" s="135">
        <f>IF(N2414="zákl. přenesená",J2414,0)</f>
        <v>0</v>
      </c>
      <c r="BH2414" s="135">
        <f>IF(N2414="sníž. přenesená",J2414,0)</f>
        <v>0</v>
      </c>
      <c r="BI2414" s="135">
        <f>IF(N2414="nulová",J2414,0)</f>
        <v>0</v>
      </c>
      <c r="BJ2414" s="13" t="s">
        <v>82</v>
      </c>
      <c r="BK2414" s="135">
        <f>ROUND(I2414*H2414,2)</f>
        <v>817500</v>
      </c>
      <c r="BL2414" s="13" t="s">
        <v>4484</v>
      </c>
      <c r="BM2414" s="134" t="s">
        <v>4539</v>
      </c>
    </row>
    <row r="2415" spans="2:65" s="1" customFormat="1" ht="28.8">
      <c r="B2415" s="25"/>
      <c r="D2415" s="136" t="s">
        <v>134</v>
      </c>
      <c r="F2415" s="137" t="s">
        <v>4540</v>
      </c>
      <c r="L2415" s="25"/>
      <c r="M2415" s="138"/>
      <c r="T2415" s="49"/>
      <c r="AT2415" s="13" t="s">
        <v>134</v>
      </c>
      <c r="AU2415" s="13" t="s">
        <v>82</v>
      </c>
    </row>
    <row r="2416" spans="2:65" s="1" customFormat="1" ht="16.5" customHeight="1">
      <c r="B2416" s="25"/>
      <c r="C2416" s="124" t="s">
        <v>2945</v>
      </c>
      <c r="D2416" s="124" t="s">
        <v>128</v>
      </c>
      <c r="E2416" s="125" t="s">
        <v>4541</v>
      </c>
      <c r="F2416" s="126" t="s">
        <v>4542</v>
      </c>
      <c r="G2416" s="127" t="s">
        <v>146</v>
      </c>
      <c r="H2416" s="128">
        <v>10</v>
      </c>
      <c r="I2416" s="129">
        <v>72800</v>
      </c>
      <c r="J2416" s="129">
        <f>ROUND(I2416*H2416,2)</f>
        <v>728000</v>
      </c>
      <c r="K2416" s="126" t="s">
        <v>132</v>
      </c>
      <c r="L2416" s="25"/>
      <c r="M2416" s="130" t="s">
        <v>1</v>
      </c>
      <c r="N2416" s="131" t="s">
        <v>39</v>
      </c>
      <c r="O2416" s="132">
        <v>0</v>
      </c>
      <c r="P2416" s="132">
        <f>O2416*H2416</f>
        <v>0</v>
      </c>
      <c r="Q2416" s="132">
        <v>0</v>
      </c>
      <c r="R2416" s="132">
        <f>Q2416*H2416</f>
        <v>0</v>
      </c>
      <c r="S2416" s="132">
        <v>0</v>
      </c>
      <c r="T2416" s="133">
        <f>S2416*H2416</f>
        <v>0</v>
      </c>
      <c r="AR2416" s="134" t="s">
        <v>4484</v>
      </c>
      <c r="AT2416" s="134" t="s">
        <v>128</v>
      </c>
      <c r="AU2416" s="134" t="s">
        <v>82</v>
      </c>
      <c r="AY2416" s="13" t="s">
        <v>125</v>
      </c>
      <c r="BE2416" s="135">
        <f>IF(N2416="základní",J2416,0)</f>
        <v>728000</v>
      </c>
      <c r="BF2416" s="135">
        <f>IF(N2416="snížená",J2416,0)</f>
        <v>0</v>
      </c>
      <c r="BG2416" s="135">
        <f>IF(N2416="zákl. přenesená",J2416,0)</f>
        <v>0</v>
      </c>
      <c r="BH2416" s="135">
        <f>IF(N2416="sníž. přenesená",J2416,0)</f>
        <v>0</v>
      </c>
      <c r="BI2416" s="135">
        <f>IF(N2416="nulová",J2416,0)</f>
        <v>0</v>
      </c>
      <c r="BJ2416" s="13" t="s">
        <v>82</v>
      </c>
      <c r="BK2416" s="135">
        <f>ROUND(I2416*H2416,2)</f>
        <v>728000</v>
      </c>
      <c r="BL2416" s="13" t="s">
        <v>4484</v>
      </c>
      <c r="BM2416" s="134" t="s">
        <v>4543</v>
      </c>
    </row>
    <row r="2417" spans="2:65" s="1" customFormat="1" ht="28.8">
      <c r="B2417" s="25"/>
      <c r="D2417" s="136" t="s">
        <v>134</v>
      </c>
      <c r="F2417" s="137" t="s">
        <v>4544</v>
      </c>
      <c r="L2417" s="25"/>
      <c r="M2417" s="138"/>
      <c r="T2417" s="49"/>
      <c r="AT2417" s="13" t="s">
        <v>134</v>
      </c>
      <c r="AU2417" s="13" t="s">
        <v>82</v>
      </c>
    </row>
    <row r="2418" spans="2:65" s="1" customFormat="1" ht="16.5" customHeight="1">
      <c r="B2418" s="25"/>
      <c r="C2418" s="124" t="s">
        <v>4545</v>
      </c>
      <c r="D2418" s="124" t="s">
        <v>128</v>
      </c>
      <c r="E2418" s="125" t="s">
        <v>4546</v>
      </c>
      <c r="F2418" s="126" t="s">
        <v>4547</v>
      </c>
      <c r="G2418" s="127" t="s">
        <v>2410</v>
      </c>
      <c r="H2418" s="128">
        <v>500</v>
      </c>
      <c r="I2418" s="129">
        <v>1430</v>
      </c>
      <c r="J2418" s="129">
        <f>ROUND(I2418*H2418,2)</f>
        <v>715000</v>
      </c>
      <c r="K2418" s="126" t="s">
        <v>132</v>
      </c>
      <c r="L2418" s="25"/>
      <c r="M2418" s="130" t="s">
        <v>1</v>
      </c>
      <c r="N2418" s="131" t="s">
        <v>39</v>
      </c>
      <c r="O2418" s="132">
        <v>0</v>
      </c>
      <c r="P2418" s="132">
        <f>O2418*H2418</f>
        <v>0</v>
      </c>
      <c r="Q2418" s="132">
        <v>0</v>
      </c>
      <c r="R2418" s="132">
        <f>Q2418*H2418</f>
        <v>0</v>
      </c>
      <c r="S2418" s="132">
        <v>0</v>
      </c>
      <c r="T2418" s="133">
        <f>S2418*H2418</f>
        <v>0</v>
      </c>
      <c r="AR2418" s="134" t="s">
        <v>4484</v>
      </c>
      <c r="AT2418" s="134" t="s">
        <v>128</v>
      </c>
      <c r="AU2418" s="134" t="s">
        <v>82</v>
      </c>
      <c r="AY2418" s="13" t="s">
        <v>125</v>
      </c>
      <c r="BE2418" s="135">
        <f>IF(N2418="základní",J2418,0)</f>
        <v>715000</v>
      </c>
      <c r="BF2418" s="135">
        <f>IF(N2418="snížená",J2418,0)</f>
        <v>0</v>
      </c>
      <c r="BG2418" s="135">
        <f>IF(N2418="zákl. přenesená",J2418,0)</f>
        <v>0</v>
      </c>
      <c r="BH2418" s="135">
        <f>IF(N2418="sníž. přenesená",J2418,0)</f>
        <v>0</v>
      </c>
      <c r="BI2418" s="135">
        <f>IF(N2418="nulová",J2418,0)</f>
        <v>0</v>
      </c>
      <c r="BJ2418" s="13" t="s">
        <v>82</v>
      </c>
      <c r="BK2418" s="135">
        <f>ROUND(I2418*H2418,2)</f>
        <v>715000</v>
      </c>
      <c r="BL2418" s="13" t="s">
        <v>4484</v>
      </c>
      <c r="BM2418" s="134" t="s">
        <v>4548</v>
      </c>
    </row>
    <row r="2419" spans="2:65" s="1" customFormat="1" ht="38.4">
      <c r="B2419" s="25"/>
      <c r="D2419" s="136" t="s">
        <v>134</v>
      </c>
      <c r="F2419" s="137" t="s">
        <v>4549</v>
      </c>
      <c r="L2419" s="25"/>
      <c r="M2419" s="138"/>
      <c r="T2419" s="49"/>
      <c r="AT2419" s="13" t="s">
        <v>134</v>
      </c>
      <c r="AU2419" s="13" t="s">
        <v>82</v>
      </c>
    </row>
    <row r="2420" spans="2:65" s="1" customFormat="1" ht="16.5" customHeight="1">
      <c r="B2420" s="25"/>
      <c r="C2420" s="124" t="s">
        <v>2950</v>
      </c>
      <c r="D2420" s="124" t="s">
        <v>128</v>
      </c>
      <c r="E2420" s="125" t="s">
        <v>4550</v>
      </c>
      <c r="F2420" s="126" t="s">
        <v>4551</v>
      </c>
      <c r="G2420" s="127" t="s">
        <v>2410</v>
      </c>
      <c r="H2420" s="128">
        <v>100</v>
      </c>
      <c r="I2420" s="129">
        <v>1290</v>
      </c>
      <c r="J2420" s="129">
        <f>ROUND(I2420*H2420,2)</f>
        <v>129000</v>
      </c>
      <c r="K2420" s="126" t="s">
        <v>132</v>
      </c>
      <c r="L2420" s="25"/>
      <c r="M2420" s="130" t="s">
        <v>1</v>
      </c>
      <c r="N2420" s="131" t="s">
        <v>39</v>
      </c>
      <c r="O2420" s="132">
        <v>0</v>
      </c>
      <c r="P2420" s="132">
        <f>O2420*H2420</f>
        <v>0</v>
      </c>
      <c r="Q2420" s="132">
        <v>0</v>
      </c>
      <c r="R2420" s="132">
        <f>Q2420*H2420</f>
        <v>0</v>
      </c>
      <c r="S2420" s="132">
        <v>0</v>
      </c>
      <c r="T2420" s="133">
        <f>S2420*H2420</f>
        <v>0</v>
      </c>
      <c r="AR2420" s="134" t="s">
        <v>4484</v>
      </c>
      <c r="AT2420" s="134" t="s">
        <v>128</v>
      </c>
      <c r="AU2420" s="134" t="s">
        <v>82</v>
      </c>
      <c r="AY2420" s="13" t="s">
        <v>125</v>
      </c>
      <c r="BE2420" s="135">
        <f>IF(N2420="základní",J2420,0)</f>
        <v>129000</v>
      </c>
      <c r="BF2420" s="135">
        <f>IF(N2420="snížená",J2420,0)</f>
        <v>0</v>
      </c>
      <c r="BG2420" s="135">
        <f>IF(N2420="zákl. přenesená",J2420,0)</f>
        <v>0</v>
      </c>
      <c r="BH2420" s="135">
        <f>IF(N2420="sníž. přenesená",J2420,0)</f>
        <v>0</v>
      </c>
      <c r="BI2420" s="135">
        <f>IF(N2420="nulová",J2420,0)</f>
        <v>0</v>
      </c>
      <c r="BJ2420" s="13" t="s">
        <v>82</v>
      </c>
      <c r="BK2420" s="135">
        <f>ROUND(I2420*H2420,2)</f>
        <v>129000</v>
      </c>
      <c r="BL2420" s="13" t="s">
        <v>4484</v>
      </c>
      <c r="BM2420" s="134" t="s">
        <v>4552</v>
      </c>
    </row>
    <row r="2421" spans="2:65" s="1" customFormat="1" ht="38.4">
      <c r="B2421" s="25"/>
      <c r="D2421" s="136" t="s">
        <v>134</v>
      </c>
      <c r="F2421" s="137" t="s">
        <v>4553</v>
      </c>
      <c r="L2421" s="25"/>
      <c r="M2421" s="138"/>
      <c r="T2421" s="49"/>
      <c r="AT2421" s="13" t="s">
        <v>134</v>
      </c>
      <c r="AU2421" s="13" t="s">
        <v>82</v>
      </c>
    </row>
    <row r="2422" spans="2:65" s="1" customFormat="1" ht="16.5" customHeight="1">
      <c r="B2422" s="25"/>
      <c r="C2422" s="124" t="s">
        <v>4554</v>
      </c>
      <c r="D2422" s="124" t="s">
        <v>128</v>
      </c>
      <c r="E2422" s="125" t="s">
        <v>4555</v>
      </c>
      <c r="F2422" s="126" t="s">
        <v>4556</v>
      </c>
      <c r="G2422" s="127" t="s">
        <v>2410</v>
      </c>
      <c r="H2422" s="128">
        <v>100</v>
      </c>
      <c r="I2422" s="129">
        <v>2110</v>
      </c>
      <c r="J2422" s="129">
        <f>ROUND(I2422*H2422,2)</f>
        <v>211000</v>
      </c>
      <c r="K2422" s="126" t="s">
        <v>132</v>
      </c>
      <c r="L2422" s="25"/>
      <c r="M2422" s="130" t="s">
        <v>1</v>
      </c>
      <c r="N2422" s="131" t="s">
        <v>39</v>
      </c>
      <c r="O2422" s="132">
        <v>0</v>
      </c>
      <c r="P2422" s="132">
        <f>O2422*H2422</f>
        <v>0</v>
      </c>
      <c r="Q2422" s="132">
        <v>0</v>
      </c>
      <c r="R2422" s="132">
        <f>Q2422*H2422</f>
        <v>0</v>
      </c>
      <c r="S2422" s="132">
        <v>0</v>
      </c>
      <c r="T2422" s="133">
        <f>S2422*H2422</f>
        <v>0</v>
      </c>
      <c r="AR2422" s="134" t="s">
        <v>4484</v>
      </c>
      <c r="AT2422" s="134" t="s">
        <v>128</v>
      </c>
      <c r="AU2422" s="134" t="s">
        <v>82</v>
      </c>
      <c r="AY2422" s="13" t="s">
        <v>125</v>
      </c>
      <c r="BE2422" s="135">
        <f>IF(N2422="základní",J2422,0)</f>
        <v>211000</v>
      </c>
      <c r="BF2422" s="135">
        <f>IF(N2422="snížená",J2422,0)</f>
        <v>0</v>
      </c>
      <c r="BG2422" s="135">
        <f>IF(N2422="zákl. přenesená",J2422,0)</f>
        <v>0</v>
      </c>
      <c r="BH2422" s="135">
        <f>IF(N2422="sníž. přenesená",J2422,0)</f>
        <v>0</v>
      </c>
      <c r="BI2422" s="135">
        <f>IF(N2422="nulová",J2422,0)</f>
        <v>0</v>
      </c>
      <c r="BJ2422" s="13" t="s">
        <v>82</v>
      </c>
      <c r="BK2422" s="135">
        <f>ROUND(I2422*H2422,2)</f>
        <v>211000</v>
      </c>
      <c r="BL2422" s="13" t="s">
        <v>4484</v>
      </c>
      <c r="BM2422" s="134" t="s">
        <v>4557</v>
      </c>
    </row>
    <row r="2423" spans="2:65" s="1" customFormat="1" ht="38.4">
      <c r="B2423" s="25"/>
      <c r="D2423" s="136" t="s">
        <v>134</v>
      </c>
      <c r="F2423" s="137" t="s">
        <v>4558</v>
      </c>
      <c r="L2423" s="25"/>
      <c r="M2423" s="138"/>
      <c r="T2423" s="49"/>
      <c r="AT2423" s="13" t="s">
        <v>134</v>
      </c>
      <c r="AU2423" s="13" t="s">
        <v>82</v>
      </c>
    </row>
    <row r="2424" spans="2:65" s="1" customFormat="1" ht="16.5" customHeight="1">
      <c r="B2424" s="25"/>
      <c r="C2424" s="124" t="s">
        <v>2955</v>
      </c>
      <c r="D2424" s="124" t="s">
        <v>128</v>
      </c>
      <c r="E2424" s="125" t="s">
        <v>4559</v>
      </c>
      <c r="F2424" s="126" t="s">
        <v>4560</v>
      </c>
      <c r="G2424" s="127" t="s">
        <v>2410</v>
      </c>
      <c r="H2424" s="128">
        <v>50</v>
      </c>
      <c r="I2424" s="129">
        <v>2570</v>
      </c>
      <c r="J2424" s="129">
        <f>ROUND(I2424*H2424,2)</f>
        <v>128500</v>
      </c>
      <c r="K2424" s="126" t="s">
        <v>132</v>
      </c>
      <c r="L2424" s="25"/>
      <c r="M2424" s="130" t="s">
        <v>1</v>
      </c>
      <c r="N2424" s="131" t="s">
        <v>39</v>
      </c>
      <c r="O2424" s="132">
        <v>0</v>
      </c>
      <c r="P2424" s="132">
        <f>O2424*H2424</f>
        <v>0</v>
      </c>
      <c r="Q2424" s="132">
        <v>0</v>
      </c>
      <c r="R2424" s="132">
        <f>Q2424*H2424</f>
        <v>0</v>
      </c>
      <c r="S2424" s="132">
        <v>0</v>
      </c>
      <c r="T2424" s="133">
        <f>S2424*H2424</f>
        <v>0</v>
      </c>
      <c r="AR2424" s="134" t="s">
        <v>4484</v>
      </c>
      <c r="AT2424" s="134" t="s">
        <v>128</v>
      </c>
      <c r="AU2424" s="134" t="s">
        <v>82</v>
      </c>
      <c r="AY2424" s="13" t="s">
        <v>125</v>
      </c>
      <c r="BE2424" s="135">
        <f>IF(N2424="základní",J2424,0)</f>
        <v>128500</v>
      </c>
      <c r="BF2424" s="135">
        <f>IF(N2424="snížená",J2424,0)</f>
        <v>0</v>
      </c>
      <c r="BG2424" s="135">
        <f>IF(N2424="zákl. přenesená",J2424,0)</f>
        <v>0</v>
      </c>
      <c r="BH2424" s="135">
        <f>IF(N2424="sníž. přenesená",J2424,0)</f>
        <v>0</v>
      </c>
      <c r="BI2424" s="135">
        <f>IF(N2424="nulová",J2424,0)</f>
        <v>0</v>
      </c>
      <c r="BJ2424" s="13" t="s">
        <v>82</v>
      </c>
      <c r="BK2424" s="135">
        <f>ROUND(I2424*H2424,2)</f>
        <v>128500</v>
      </c>
      <c r="BL2424" s="13" t="s">
        <v>4484</v>
      </c>
      <c r="BM2424" s="134" t="s">
        <v>4561</v>
      </c>
    </row>
    <row r="2425" spans="2:65" s="1" customFormat="1" ht="38.4">
      <c r="B2425" s="25"/>
      <c r="D2425" s="136" t="s">
        <v>134</v>
      </c>
      <c r="F2425" s="137" t="s">
        <v>4562</v>
      </c>
      <c r="L2425" s="25"/>
      <c r="M2425" s="138"/>
      <c r="T2425" s="49"/>
      <c r="AT2425" s="13" t="s">
        <v>134</v>
      </c>
      <c r="AU2425" s="13" t="s">
        <v>82</v>
      </c>
    </row>
    <row r="2426" spans="2:65" s="1" customFormat="1" ht="16.5" customHeight="1">
      <c r="B2426" s="25"/>
      <c r="C2426" s="124" t="s">
        <v>4563</v>
      </c>
      <c r="D2426" s="124" t="s">
        <v>128</v>
      </c>
      <c r="E2426" s="125" t="s">
        <v>4564</v>
      </c>
      <c r="F2426" s="126" t="s">
        <v>4565</v>
      </c>
      <c r="G2426" s="127" t="s">
        <v>2410</v>
      </c>
      <c r="H2426" s="128">
        <v>20</v>
      </c>
      <c r="I2426" s="129">
        <v>2570</v>
      </c>
      <c r="J2426" s="129">
        <f>ROUND(I2426*H2426,2)</f>
        <v>51400</v>
      </c>
      <c r="K2426" s="126" t="s">
        <v>132</v>
      </c>
      <c r="L2426" s="25"/>
      <c r="M2426" s="130" t="s">
        <v>1</v>
      </c>
      <c r="N2426" s="131" t="s">
        <v>39</v>
      </c>
      <c r="O2426" s="132">
        <v>0</v>
      </c>
      <c r="P2426" s="132">
        <f>O2426*H2426</f>
        <v>0</v>
      </c>
      <c r="Q2426" s="132">
        <v>0</v>
      </c>
      <c r="R2426" s="132">
        <f>Q2426*H2426</f>
        <v>0</v>
      </c>
      <c r="S2426" s="132">
        <v>0</v>
      </c>
      <c r="T2426" s="133">
        <f>S2426*H2426</f>
        <v>0</v>
      </c>
      <c r="AR2426" s="134" t="s">
        <v>4484</v>
      </c>
      <c r="AT2426" s="134" t="s">
        <v>128</v>
      </c>
      <c r="AU2426" s="134" t="s">
        <v>82</v>
      </c>
      <c r="AY2426" s="13" t="s">
        <v>125</v>
      </c>
      <c r="BE2426" s="135">
        <f>IF(N2426="základní",J2426,0)</f>
        <v>51400</v>
      </c>
      <c r="BF2426" s="135">
        <f>IF(N2426="snížená",J2426,0)</f>
        <v>0</v>
      </c>
      <c r="BG2426" s="135">
        <f>IF(N2426="zákl. přenesená",J2426,0)</f>
        <v>0</v>
      </c>
      <c r="BH2426" s="135">
        <f>IF(N2426="sníž. přenesená",J2426,0)</f>
        <v>0</v>
      </c>
      <c r="BI2426" s="135">
        <f>IF(N2426="nulová",J2426,0)</f>
        <v>0</v>
      </c>
      <c r="BJ2426" s="13" t="s">
        <v>82</v>
      </c>
      <c r="BK2426" s="135">
        <f>ROUND(I2426*H2426,2)</f>
        <v>51400</v>
      </c>
      <c r="BL2426" s="13" t="s">
        <v>4484</v>
      </c>
      <c r="BM2426" s="134" t="s">
        <v>4566</v>
      </c>
    </row>
    <row r="2427" spans="2:65" s="1" customFormat="1" ht="28.8">
      <c r="B2427" s="25"/>
      <c r="D2427" s="136" t="s">
        <v>134</v>
      </c>
      <c r="F2427" s="137" t="s">
        <v>4567</v>
      </c>
      <c r="L2427" s="25"/>
      <c r="M2427" s="138"/>
      <c r="T2427" s="49"/>
      <c r="AT2427" s="13" t="s">
        <v>134</v>
      </c>
      <c r="AU2427" s="13" t="s">
        <v>82</v>
      </c>
    </row>
    <row r="2428" spans="2:65" s="1" customFormat="1" ht="16.5" customHeight="1">
      <c r="B2428" s="25"/>
      <c r="C2428" s="124" t="s">
        <v>2960</v>
      </c>
      <c r="D2428" s="124" t="s">
        <v>128</v>
      </c>
      <c r="E2428" s="125" t="s">
        <v>4568</v>
      </c>
      <c r="F2428" s="126" t="s">
        <v>4569</v>
      </c>
      <c r="G2428" s="127" t="s">
        <v>2410</v>
      </c>
      <c r="H2428" s="128">
        <v>20</v>
      </c>
      <c r="I2428" s="129">
        <v>2950</v>
      </c>
      <c r="J2428" s="129">
        <f>ROUND(I2428*H2428,2)</f>
        <v>59000</v>
      </c>
      <c r="K2428" s="126" t="s">
        <v>132</v>
      </c>
      <c r="L2428" s="25"/>
      <c r="M2428" s="130" t="s">
        <v>1</v>
      </c>
      <c r="N2428" s="131" t="s">
        <v>39</v>
      </c>
      <c r="O2428" s="132">
        <v>0</v>
      </c>
      <c r="P2428" s="132">
        <f>O2428*H2428</f>
        <v>0</v>
      </c>
      <c r="Q2428" s="132">
        <v>0</v>
      </c>
      <c r="R2428" s="132">
        <f>Q2428*H2428</f>
        <v>0</v>
      </c>
      <c r="S2428" s="132">
        <v>0</v>
      </c>
      <c r="T2428" s="133">
        <f>S2428*H2428</f>
        <v>0</v>
      </c>
      <c r="AR2428" s="134" t="s">
        <v>4484</v>
      </c>
      <c r="AT2428" s="134" t="s">
        <v>128</v>
      </c>
      <c r="AU2428" s="134" t="s">
        <v>82</v>
      </c>
      <c r="AY2428" s="13" t="s">
        <v>125</v>
      </c>
      <c r="BE2428" s="135">
        <f>IF(N2428="základní",J2428,0)</f>
        <v>59000</v>
      </c>
      <c r="BF2428" s="135">
        <f>IF(N2428="snížená",J2428,0)</f>
        <v>0</v>
      </c>
      <c r="BG2428" s="135">
        <f>IF(N2428="zákl. přenesená",J2428,0)</f>
        <v>0</v>
      </c>
      <c r="BH2428" s="135">
        <f>IF(N2428="sníž. přenesená",J2428,0)</f>
        <v>0</v>
      </c>
      <c r="BI2428" s="135">
        <f>IF(N2428="nulová",J2428,0)</f>
        <v>0</v>
      </c>
      <c r="BJ2428" s="13" t="s">
        <v>82</v>
      </c>
      <c r="BK2428" s="135">
        <f>ROUND(I2428*H2428,2)</f>
        <v>59000</v>
      </c>
      <c r="BL2428" s="13" t="s">
        <v>4484</v>
      </c>
      <c r="BM2428" s="134" t="s">
        <v>4570</v>
      </c>
    </row>
    <row r="2429" spans="2:65" s="1" customFormat="1" ht="28.8">
      <c r="B2429" s="25"/>
      <c r="D2429" s="136" t="s">
        <v>134</v>
      </c>
      <c r="F2429" s="137" t="s">
        <v>4571</v>
      </c>
      <c r="L2429" s="25"/>
      <c r="M2429" s="138"/>
      <c r="T2429" s="49"/>
      <c r="AT2429" s="13" t="s">
        <v>134</v>
      </c>
      <c r="AU2429" s="13" t="s">
        <v>82</v>
      </c>
    </row>
    <row r="2430" spans="2:65" s="1" customFormat="1" ht="16.5" customHeight="1">
      <c r="B2430" s="25"/>
      <c r="C2430" s="124" t="s">
        <v>4572</v>
      </c>
      <c r="D2430" s="124" t="s">
        <v>128</v>
      </c>
      <c r="E2430" s="125" t="s">
        <v>4573</v>
      </c>
      <c r="F2430" s="126" t="s">
        <v>4574</v>
      </c>
      <c r="G2430" s="127" t="s">
        <v>2410</v>
      </c>
      <c r="H2430" s="128">
        <v>20</v>
      </c>
      <c r="I2430" s="129">
        <v>2370</v>
      </c>
      <c r="J2430" s="129">
        <f>ROUND(I2430*H2430,2)</f>
        <v>47400</v>
      </c>
      <c r="K2430" s="126" t="s">
        <v>132</v>
      </c>
      <c r="L2430" s="25"/>
      <c r="M2430" s="130" t="s">
        <v>1</v>
      </c>
      <c r="N2430" s="131" t="s">
        <v>39</v>
      </c>
      <c r="O2430" s="132">
        <v>0</v>
      </c>
      <c r="P2430" s="132">
        <f>O2430*H2430</f>
        <v>0</v>
      </c>
      <c r="Q2430" s="132">
        <v>0</v>
      </c>
      <c r="R2430" s="132">
        <f>Q2430*H2430</f>
        <v>0</v>
      </c>
      <c r="S2430" s="132">
        <v>0</v>
      </c>
      <c r="T2430" s="133">
        <f>S2430*H2430</f>
        <v>0</v>
      </c>
      <c r="AR2430" s="134" t="s">
        <v>4484</v>
      </c>
      <c r="AT2430" s="134" t="s">
        <v>128</v>
      </c>
      <c r="AU2430" s="134" t="s">
        <v>82</v>
      </c>
      <c r="AY2430" s="13" t="s">
        <v>125</v>
      </c>
      <c r="BE2430" s="135">
        <f>IF(N2430="základní",J2430,0)</f>
        <v>47400</v>
      </c>
      <c r="BF2430" s="135">
        <f>IF(N2430="snížená",J2430,0)</f>
        <v>0</v>
      </c>
      <c r="BG2430" s="135">
        <f>IF(N2430="zákl. přenesená",J2430,0)</f>
        <v>0</v>
      </c>
      <c r="BH2430" s="135">
        <f>IF(N2430="sníž. přenesená",J2430,0)</f>
        <v>0</v>
      </c>
      <c r="BI2430" s="135">
        <f>IF(N2430="nulová",J2430,0)</f>
        <v>0</v>
      </c>
      <c r="BJ2430" s="13" t="s">
        <v>82</v>
      </c>
      <c r="BK2430" s="135">
        <f>ROUND(I2430*H2430,2)</f>
        <v>47400</v>
      </c>
      <c r="BL2430" s="13" t="s">
        <v>4484</v>
      </c>
      <c r="BM2430" s="134" t="s">
        <v>4575</v>
      </c>
    </row>
    <row r="2431" spans="2:65" s="1" customFormat="1" ht="28.8">
      <c r="B2431" s="25"/>
      <c r="D2431" s="136" t="s">
        <v>134</v>
      </c>
      <c r="F2431" s="137" t="s">
        <v>4576</v>
      </c>
      <c r="L2431" s="25"/>
      <c r="M2431" s="138"/>
      <c r="T2431" s="49"/>
      <c r="AT2431" s="13" t="s">
        <v>134</v>
      </c>
      <c r="AU2431" s="13" t="s">
        <v>82</v>
      </c>
    </row>
    <row r="2432" spans="2:65" s="1" customFormat="1" ht="16.5" customHeight="1">
      <c r="B2432" s="25"/>
      <c r="C2432" s="124" t="s">
        <v>2965</v>
      </c>
      <c r="D2432" s="124" t="s">
        <v>128</v>
      </c>
      <c r="E2432" s="125" t="s">
        <v>4577</v>
      </c>
      <c r="F2432" s="126" t="s">
        <v>4578</v>
      </c>
      <c r="G2432" s="127" t="s">
        <v>2410</v>
      </c>
      <c r="H2432" s="128">
        <v>100</v>
      </c>
      <c r="I2432" s="129">
        <v>439</v>
      </c>
      <c r="J2432" s="129">
        <f>ROUND(I2432*H2432,2)</f>
        <v>43900</v>
      </c>
      <c r="K2432" s="126" t="s">
        <v>132</v>
      </c>
      <c r="L2432" s="25"/>
      <c r="M2432" s="130" t="s">
        <v>1</v>
      </c>
      <c r="N2432" s="131" t="s">
        <v>39</v>
      </c>
      <c r="O2432" s="132">
        <v>0</v>
      </c>
      <c r="P2432" s="132">
        <f>O2432*H2432</f>
        <v>0</v>
      </c>
      <c r="Q2432" s="132">
        <v>0</v>
      </c>
      <c r="R2432" s="132">
        <f>Q2432*H2432</f>
        <v>0</v>
      </c>
      <c r="S2432" s="132">
        <v>0</v>
      </c>
      <c r="T2432" s="133">
        <f>S2432*H2432</f>
        <v>0</v>
      </c>
      <c r="AR2432" s="134" t="s">
        <v>4484</v>
      </c>
      <c r="AT2432" s="134" t="s">
        <v>128</v>
      </c>
      <c r="AU2432" s="134" t="s">
        <v>82</v>
      </c>
      <c r="AY2432" s="13" t="s">
        <v>125</v>
      </c>
      <c r="BE2432" s="135">
        <f>IF(N2432="základní",J2432,0)</f>
        <v>43900</v>
      </c>
      <c r="BF2432" s="135">
        <f>IF(N2432="snížená",J2432,0)</f>
        <v>0</v>
      </c>
      <c r="BG2432" s="135">
        <f>IF(N2432="zákl. přenesená",J2432,0)</f>
        <v>0</v>
      </c>
      <c r="BH2432" s="135">
        <f>IF(N2432="sníž. přenesená",J2432,0)</f>
        <v>0</v>
      </c>
      <c r="BI2432" s="135">
        <f>IF(N2432="nulová",J2432,0)</f>
        <v>0</v>
      </c>
      <c r="BJ2432" s="13" t="s">
        <v>82</v>
      </c>
      <c r="BK2432" s="135">
        <f>ROUND(I2432*H2432,2)</f>
        <v>43900</v>
      </c>
      <c r="BL2432" s="13" t="s">
        <v>4484</v>
      </c>
      <c r="BM2432" s="134" t="s">
        <v>4579</v>
      </c>
    </row>
    <row r="2433" spans="2:65" s="1" customFormat="1" ht="38.4">
      <c r="B2433" s="25"/>
      <c r="D2433" s="136" t="s">
        <v>134</v>
      </c>
      <c r="F2433" s="137" t="s">
        <v>4580</v>
      </c>
      <c r="L2433" s="25"/>
      <c r="M2433" s="138"/>
      <c r="T2433" s="49"/>
      <c r="AT2433" s="13" t="s">
        <v>134</v>
      </c>
      <c r="AU2433" s="13" t="s">
        <v>82</v>
      </c>
    </row>
    <row r="2434" spans="2:65" s="1" customFormat="1" ht="16.5" customHeight="1">
      <c r="B2434" s="25"/>
      <c r="C2434" s="124" t="s">
        <v>4581</v>
      </c>
      <c r="D2434" s="124" t="s">
        <v>128</v>
      </c>
      <c r="E2434" s="125" t="s">
        <v>4582</v>
      </c>
      <c r="F2434" s="126" t="s">
        <v>4583</v>
      </c>
      <c r="G2434" s="127" t="s">
        <v>2410</v>
      </c>
      <c r="H2434" s="128">
        <v>400</v>
      </c>
      <c r="I2434" s="129">
        <v>270</v>
      </c>
      <c r="J2434" s="129">
        <f>ROUND(I2434*H2434,2)</f>
        <v>108000</v>
      </c>
      <c r="K2434" s="126" t="s">
        <v>132</v>
      </c>
      <c r="L2434" s="25"/>
      <c r="M2434" s="130" t="s">
        <v>1</v>
      </c>
      <c r="N2434" s="131" t="s">
        <v>39</v>
      </c>
      <c r="O2434" s="132">
        <v>0</v>
      </c>
      <c r="P2434" s="132">
        <f>O2434*H2434</f>
        <v>0</v>
      </c>
      <c r="Q2434" s="132">
        <v>0</v>
      </c>
      <c r="R2434" s="132">
        <f>Q2434*H2434</f>
        <v>0</v>
      </c>
      <c r="S2434" s="132">
        <v>0</v>
      </c>
      <c r="T2434" s="133">
        <f>S2434*H2434</f>
        <v>0</v>
      </c>
      <c r="AR2434" s="134" t="s">
        <v>4484</v>
      </c>
      <c r="AT2434" s="134" t="s">
        <v>128</v>
      </c>
      <c r="AU2434" s="134" t="s">
        <v>82</v>
      </c>
      <c r="AY2434" s="13" t="s">
        <v>125</v>
      </c>
      <c r="BE2434" s="135">
        <f>IF(N2434="základní",J2434,0)</f>
        <v>108000</v>
      </c>
      <c r="BF2434" s="135">
        <f>IF(N2434="snížená",J2434,0)</f>
        <v>0</v>
      </c>
      <c r="BG2434" s="135">
        <f>IF(N2434="zákl. přenesená",J2434,0)</f>
        <v>0</v>
      </c>
      <c r="BH2434" s="135">
        <f>IF(N2434="sníž. přenesená",J2434,0)</f>
        <v>0</v>
      </c>
      <c r="BI2434" s="135">
        <f>IF(N2434="nulová",J2434,0)</f>
        <v>0</v>
      </c>
      <c r="BJ2434" s="13" t="s">
        <v>82</v>
      </c>
      <c r="BK2434" s="135">
        <f>ROUND(I2434*H2434,2)</f>
        <v>108000</v>
      </c>
      <c r="BL2434" s="13" t="s">
        <v>4484</v>
      </c>
      <c r="BM2434" s="134" t="s">
        <v>4584</v>
      </c>
    </row>
    <row r="2435" spans="2:65" s="1" customFormat="1" ht="28.8">
      <c r="B2435" s="25"/>
      <c r="D2435" s="136" t="s">
        <v>134</v>
      </c>
      <c r="F2435" s="137" t="s">
        <v>4585</v>
      </c>
      <c r="L2435" s="25"/>
      <c r="M2435" s="138"/>
      <c r="T2435" s="49"/>
      <c r="AT2435" s="13" t="s">
        <v>134</v>
      </c>
      <c r="AU2435" s="13" t="s">
        <v>82</v>
      </c>
    </row>
    <row r="2436" spans="2:65" s="1" customFormat="1" ht="16.5" customHeight="1">
      <c r="B2436" s="25"/>
      <c r="C2436" s="124" t="s">
        <v>2970</v>
      </c>
      <c r="D2436" s="124" t="s">
        <v>128</v>
      </c>
      <c r="E2436" s="125" t="s">
        <v>4586</v>
      </c>
      <c r="F2436" s="126" t="s">
        <v>4587</v>
      </c>
      <c r="G2436" s="127" t="s">
        <v>2410</v>
      </c>
      <c r="H2436" s="128">
        <v>100</v>
      </c>
      <c r="I2436" s="129">
        <v>300</v>
      </c>
      <c r="J2436" s="129">
        <f>ROUND(I2436*H2436,2)</f>
        <v>30000</v>
      </c>
      <c r="K2436" s="126" t="s">
        <v>1</v>
      </c>
      <c r="L2436" s="25"/>
      <c r="M2436" s="130" t="s">
        <v>1</v>
      </c>
      <c r="N2436" s="131" t="s">
        <v>39</v>
      </c>
      <c r="O2436" s="132">
        <v>0</v>
      </c>
      <c r="P2436" s="132">
        <f>O2436*H2436</f>
        <v>0</v>
      </c>
      <c r="Q2436" s="132">
        <v>0</v>
      </c>
      <c r="R2436" s="132">
        <f>Q2436*H2436</f>
        <v>0</v>
      </c>
      <c r="S2436" s="132">
        <v>0</v>
      </c>
      <c r="T2436" s="133">
        <f>S2436*H2436</f>
        <v>0</v>
      </c>
      <c r="AR2436" s="134" t="s">
        <v>4484</v>
      </c>
      <c r="AT2436" s="134" t="s">
        <v>128</v>
      </c>
      <c r="AU2436" s="134" t="s">
        <v>82</v>
      </c>
      <c r="AY2436" s="13" t="s">
        <v>125</v>
      </c>
      <c r="BE2436" s="135">
        <f>IF(N2436="základní",J2436,0)</f>
        <v>30000</v>
      </c>
      <c r="BF2436" s="135">
        <f>IF(N2436="snížená",J2436,0)</f>
        <v>0</v>
      </c>
      <c r="BG2436" s="135">
        <f>IF(N2436="zákl. přenesená",J2436,0)</f>
        <v>0</v>
      </c>
      <c r="BH2436" s="135">
        <f>IF(N2436="sníž. přenesená",J2436,0)</f>
        <v>0</v>
      </c>
      <c r="BI2436" s="135">
        <f>IF(N2436="nulová",J2436,0)</f>
        <v>0</v>
      </c>
      <c r="BJ2436" s="13" t="s">
        <v>82</v>
      </c>
      <c r="BK2436" s="135">
        <f>ROUND(I2436*H2436,2)</f>
        <v>30000</v>
      </c>
      <c r="BL2436" s="13" t="s">
        <v>4484</v>
      </c>
      <c r="BM2436" s="134" t="s">
        <v>4588</v>
      </c>
    </row>
    <row r="2437" spans="2:65" s="1" customFormat="1" ht="38.4">
      <c r="B2437" s="25"/>
      <c r="D2437" s="136" t="s">
        <v>134</v>
      </c>
      <c r="F2437" s="137" t="s">
        <v>4589</v>
      </c>
      <c r="L2437" s="25"/>
      <c r="M2437" s="138"/>
      <c r="T2437" s="49"/>
      <c r="AT2437" s="13" t="s">
        <v>134</v>
      </c>
      <c r="AU2437" s="13" t="s">
        <v>82</v>
      </c>
    </row>
    <row r="2438" spans="2:65" s="1" customFormat="1" ht="16.5" customHeight="1">
      <c r="B2438" s="25"/>
      <c r="C2438" s="124" t="s">
        <v>4590</v>
      </c>
      <c r="D2438" s="124" t="s">
        <v>128</v>
      </c>
      <c r="E2438" s="125" t="s">
        <v>4591</v>
      </c>
      <c r="F2438" s="126" t="s">
        <v>4551</v>
      </c>
      <c r="G2438" s="127" t="s">
        <v>2410</v>
      </c>
      <c r="H2438" s="128">
        <v>100</v>
      </c>
      <c r="I2438" s="129">
        <v>300</v>
      </c>
      <c r="J2438" s="129">
        <f>ROUND(I2438*H2438,2)</f>
        <v>30000</v>
      </c>
      <c r="K2438" s="126" t="s">
        <v>1</v>
      </c>
      <c r="L2438" s="25"/>
      <c r="M2438" s="130" t="s">
        <v>1</v>
      </c>
      <c r="N2438" s="131" t="s">
        <v>39</v>
      </c>
      <c r="O2438" s="132">
        <v>0</v>
      </c>
      <c r="P2438" s="132">
        <f>O2438*H2438</f>
        <v>0</v>
      </c>
      <c r="Q2438" s="132">
        <v>0</v>
      </c>
      <c r="R2438" s="132">
        <f>Q2438*H2438</f>
        <v>0</v>
      </c>
      <c r="S2438" s="132">
        <v>0</v>
      </c>
      <c r="T2438" s="133">
        <f>S2438*H2438</f>
        <v>0</v>
      </c>
      <c r="AR2438" s="134" t="s">
        <v>4484</v>
      </c>
      <c r="AT2438" s="134" t="s">
        <v>128</v>
      </c>
      <c r="AU2438" s="134" t="s">
        <v>82</v>
      </c>
      <c r="AY2438" s="13" t="s">
        <v>125</v>
      </c>
      <c r="BE2438" s="135">
        <f>IF(N2438="základní",J2438,0)</f>
        <v>30000</v>
      </c>
      <c r="BF2438" s="135">
        <f>IF(N2438="snížená",J2438,0)</f>
        <v>0</v>
      </c>
      <c r="BG2438" s="135">
        <f>IF(N2438="zákl. přenesená",J2438,0)</f>
        <v>0</v>
      </c>
      <c r="BH2438" s="135">
        <f>IF(N2438="sníž. přenesená",J2438,0)</f>
        <v>0</v>
      </c>
      <c r="BI2438" s="135">
        <f>IF(N2438="nulová",J2438,0)</f>
        <v>0</v>
      </c>
      <c r="BJ2438" s="13" t="s">
        <v>82</v>
      </c>
      <c r="BK2438" s="135">
        <f>ROUND(I2438*H2438,2)</f>
        <v>30000</v>
      </c>
      <c r="BL2438" s="13" t="s">
        <v>4484</v>
      </c>
      <c r="BM2438" s="134" t="s">
        <v>4592</v>
      </c>
    </row>
    <row r="2439" spans="2:65" s="1" customFormat="1" ht="38.4">
      <c r="B2439" s="25"/>
      <c r="D2439" s="136" t="s">
        <v>134</v>
      </c>
      <c r="F2439" s="137" t="s">
        <v>4593</v>
      </c>
      <c r="L2439" s="25"/>
      <c r="M2439" s="138"/>
      <c r="T2439" s="49"/>
      <c r="AT2439" s="13" t="s">
        <v>134</v>
      </c>
      <c r="AU2439" s="13" t="s">
        <v>82</v>
      </c>
    </row>
    <row r="2440" spans="2:65" s="1" customFormat="1" ht="16.5" customHeight="1">
      <c r="B2440" s="25"/>
      <c r="C2440" s="124" t="s">
        <v>2975</v>
      </c>
      <c r="D2440" s="124" t="s">
        <v>128</v>
      </c>
      <c r="E2440" s="125" t="s">
        <v>4594</v>
      </c>
      <c r="F2440" s="126" t="s">
        <v>4574</v>
      </c>
      <c r="G2440" s="127" t="s">
        <v>2410</v>
      </c>
      <c r="H2440" s="128">
        <v>100</v>
      </c>
      <c r="I2440" s="129">
        <v>300</v>
      </c>
      <c r="J2440" s="129">
        <f>ROUND(I2440*H2440,2)</f>
        <v>30000</v>
      </c>
      <c r="K2440" s="126" t="s">
        <v>1</v>
      </c>
      <c r="L2440" s="25"/>
      <c r="M2440" s="130" t="s">
        <v>1</v>
      </c>
      <c r="N2440" s="131" t="s">
        <v>39</v>
      </c>
      <c r="O2440" s="132">
        <v>0</v>
      </c>
      <c r="P2440" s="132">
        <f>O2440*H2440</f>
        <v>0</v>
      </c>
      <c r="Q2440" s="132">
        <v>0</v>
      </c>
      <c r="R2440" s="132">
        <f>Q2440*H2440</f>
        <v>0</v>
      </c>
      <c r="S2440" s="132">
        <v>0</v>
      </c>
      <c r="T2440" s="133">
        <f>S2440*H2440</f>
        <v>0</v>
      </c>
      <c r="AR2440" s="134" t="s">
        <v>4484</v>
      </c>
      <c r="AT2440" s="134" t="s">
        <v>128</v>
      </c>
      <c r="AU2440" s="134" t="s">
        <v>82</v>
      </c>
      <c r="AY2440" s="13" t="s">
        <v>125</v>
      </c>
      <c r="BE2440" s="135">
        <f>IF(N2440="základní",J2440,0)</f>
        <v>30000</v>
      </c>
      <c r="BF2440" s="135">
        <f>IF(N2440="snížená",J2440,0)</f>
        <v>0</v>
      </c>
      <c r="BG2440" s="135">
        <f>IF(N2440="zákl. přenesená",J2440,0)</f>
        <v>0</v>
      </c>
      <c r="BH2440" s="135">
        <f>IF(N2440="sníž. přenesená",J2440,0)</f>
        <v>0</v>
      </c>
      <c r="BI2440" s="135">
        <f>IF(N2440="nulová",J2440,0)</f>
        <v>0</v>
      </c>
      <c r="BJ2440" s="13" t="s">
        <v>82</v>
      </c>
      <c r="BK2440" s="135">
        <f>ROUND(I2440*H2440,2)</f>
        <v>30000</v>
      </c>
      <c r="BL2440" s="13" t="s">
        <v>4484</v>
      </c>
      <c r="BM2440" s="134" t="s">
        <v>4595</v>
      </c>
    </row>
    <row r="2441" spans="2:65" s="1" customFormat="1" ht="38.4">
      <c r="B2441" s="25"/>
      <c r="D2441" s="136" t="s">
        <v>134</v>
      </c>
      <c r="F2441" s="137" t="s">
        <v>4596</v>
      </c>
      <c r="L2441" s="25"/>
      <c r="M2441" s="149"/>
      <c r="N2441" s="150"/>
      <c r="O2441" s="150"/>
      <c r="P2441" s="150"/>
      <c r="Q2441" s="150"/>
      <c r="R2441" s="150"/>
      <c r="S2441" s="150"/>
      <c r="T2441" s="151"/>
      <c r="AT2441" s="13" t="s">
        <v>134</v>
      </c>
      <c r="AU2441" s="13" t="s">
        <v>82</v>
      </c>
    </row>
    <row r="2442" spans="2:65" s="1" customFormat="1" ht="6.9" customHeight="1">
      <c r="B2442" s="37"/>
      <c r="C2442" s="38"/>
      <c r="D2442" s="38"/>
      <c r="E2442" s="38"/>
      <c r="F2442" s="38"/>
      <c r="G2442" s="38"/>
      <c r="H2442" s="38"/>
      <c r="I2442" s="38"/>
      <c r="J2442" s="38"/>
      <c r="K2442" s="38"/>
      <c r="L2442" s="25"/>
    </row>
  </sheetData>
  <sheetProtection algorithmName="SHA-512" hashValue="jRPPnl2Iv7MONV6CYiz3j5zj6ntgS8pZybVhDfoDBh7v0UYo4hXUnVIIxi5gWA+7m3ZK8/cPzOfWNQ+m5GRt/g==" saltValue="qgcq6Xlt0MFqCVXbJOkfb8rbbZO3/tq7XOwJg6VZzUfaogSAo16uw2klOz7WeifXYtjvlwhOq6eVei4DNJbm3g==" spinCount="100000" sheet="1" objects="1" scenarios="1" formatColumns="0" formatRows="0" autoFilter="0"/>
  <autoFilter ref="C129:K2441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09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AT2" s="13" t="s">
        <v>87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84</v>
      </c>
    </row>
    <row r="4" spans="2:46" ht="24.9" customHeight="1">
      <c r="B4" s="16"/>
      <c r="D4" s="17" t="s">
        <v>88</v>
      </c>
      <c r="L4" s="16"/>
      <c r="M4" s="81" t="s">
        <v>10</v>
      </c>
      <c r="AT4" s="13" t="s">
        <v>4</v>
      </c>
    </row>
    <row r="5" spans="2:46" ht="6.9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86" t="str">
        <f>'Rekapitulace stavby'!K6</f>
        <v>Údržba, opravy a odstraňování závad u ST OŘ OVA 2026 - ST Ostrava - Obvod 2</v>
      </c>
      <c r="F7" s="187"/>
      <c r="G7" s="187"/>
      <c r="H7" s="187"/>
      <c r="L7" s="16"/>
    </row>
    <row r="8" spans="2:46" s="1" customFormat="1" ht="12" customHeight="1">
      <c r="B8" s="25"/>
      <c r="D8" s="22" t="s">
        <v>89</v>
      </c>
      <c r="L8" s="25"/>
    </row>
    <row r="9" spans="2:46" s="1" customFormat="1" ht="16.5" customHeight="1">
      <c r="B9" s="25"/>
      <c r="E9" s="183" t="s">
        <v>4597</v>
      </c>
      <c r="F9" s="185"/>
      <c r="G9" s="185"/>
      <c r="H9" s="185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16</v>
      </c>
      <c r="F11" s="20" t="s">
        <v>1</v>
      </c>
      <c r="I11" s="22" t="s">
        <v>17</v>
      </c>
      <c r="J11" s="20" t="s">
        <v>1</v>
      </c>
      <c r="L11" s="25"/>
    </row>
    <row r="12" spans="2:46" s="1" customFormat="1" ht="12" customHeight="1">
      <c r="B12" s="25"/>
      <c r="D12" s="22" t="s">
        <v>18</v>
      </c>
      <c r="F12" s="20" t="s">
        <v>19</v>
      </c>
      <c r="I12" s="22" t="s">
        <v>20</v>
      </c>
      <c r="J12" s="45" t="str">
        <f>'Rekapitulace stavby'!AN8</f>
        <v>2. 1. 2026</v>
      </c>
      <c r="L12" s="25"/>
    </row>
    <row r="13" spans="2:46" s="1" customFormat="1" ht="10.8" customHeight="1">
      <c r="B13" s="25"/>
      <c r="L13" s="25"/>
    </row>
    <row r="14" spans="2:46" s="1" customFormat="1" ht="12" customHeight="1">
      <c r="B14" s="25"/>
      <c r="D14" s="22" t="s">
        <v>22</v>
      </c>
      <c r="I14" s="22" t="s">
        <v>23</v>
      </c>
      <c r="J14" s="20" t="s">
        <v>24</v>
      </c>
      <c r="L14" s="25"/>
    </row>
    <row r="15" spans="2:46" s="1" customFormat="1" ht="18" customHeight="1">
      <c r="B15" s="25"/>
      <c r="E15" s="20" t="s">
        <v>25</v>
      </c>
      <c r="I15" s="22" t="s">
        <v>26</v>
      </c>
      <c r="J15" s="20" t="s">
        <v>27</v>
      </c>
      <c r="L15" s="25"/>
    </row>
    <row r="16" spans="2:46" s="1" customFormat="1" ht="6.9" customHeight="1">
      <c r="B16" s="25"/>
      <c r="L16" s="25"/>
    </row>
    <row r="17" spans="2:12" s="1" customFormat="1" ht="12" customHeight="1">
      <c r="B17" s="25"/>
      <c r="D17" s="22" t="s">
        <v>28</v>
      </c>
      <c r="I17" s="22" t="s">
        <v>23</v>
      </c>
      <c r="J17" s="20" t="str">
        <f>'Rekapitulace stavby'!AN13</f>
        <v/>
      </c>
      <c r="L17" s="25"/>
    </row>
    <row r="18" spans="2:12" s="1" customFormat="1" ht="18" customHeight="1">
      <c r="B18" s="25"/>
      <c r="E18" s="152" t="str">
        <f>'Rekapitulace stavby'!E14</f>
        <v xml:space="preserve"> </v>
      </c>
      <c r="F18" s="152"/>
      <c r="G18" s="152"/>
      <c r="H18" s="152"/>
      <c r="I18" s="22" t="s">
        <v>26</v>
      </c>
      <c r="J18" s="20" t="str">
        <f>'Rekapitulace stavby'!AN14</f>
        <v/>
      </c>
      <c r="L18" s="25"/>
    </row>
    <row r="19" spans="2:12" s="1" customFormat="1" ht="6.9" customHeight="1">
      <c r="B19" s="25"/>
      <c r="L19" s="25"/>
    </row>
    <row r="20" spans="2:12" s="1" customFormat="1" ht="12" customHeight="1">
      <c r="B20" s="25"/>
      <c r="D20" s="22" t="s">
        <v>30</v>
      </c>
      <c r="I20" s="22" t="s">
        <v>23</v>
      </c>
      <c r="J20" s="20" t="str">
        <f>IF('Rekapitulace stavby'!AN16="","",'Rekapitulace stavby'!AN16)</f>
        <v/>
      </c>
      <c r="L20" s="25"/>
    </row>
    <row r="21" spans="2:12" s="1" customFormat="1" ht="18" customHeight="1">
      <c r="B21" s="25"/>
      <c r="E21" s="20" t="str">
        <f>IF('Rekapitulace stavby'!E17="","",'Rekapitulace stavby'!E17)</f>
        <v xml:space="preserve"> </v>
      </c>
      <c r="I21" s="22" t="s">
        <v>26</v>
      </c>
      <c r="J21" s="20" t="str">
        <f>IF('Rekapitulace stavby'!AN17="","",'Rekapitulace stavby'!AN17)</f>
        <v/>
      </c>
      <c r="L21" s="25"/>
    </row>
    <row r="22" spans="2:12" s="1" customFormat="1" ht="6.9" customHeight="1">
      <c r="B22" s="25"/>
      <c r="L22" s="25"/>
    </row>
    <row r="23" spans="2:12" s="1" customFormat="1" ht="12" customHeight="1">
      <c r="B23" s="25"/>
      <c r="D23" s="22" t="s">
        <v>32</v>
      </c>
      <c r="I23" s="22" t="s">
        <v>23</v>
      </c>
      <c r="J23" s="20" t="s">
        <v>24</v>
      </c>
      <c r="L23" s="25"/>
    </row>
    <row r="24" spans="2:12" s="1" customFormat="1" ht="18" customHeight="1">
      <c r="B24" s="25"/>
      <c r="E24" s="20" t="s">
        <v>25</v>
      </c>
      <c r="I24" s="22" t="s">
        <v>26</v>
      </c>
      <c r="J24" s="20" t="s">
        <v>27</v>
      </c>
      <c r="L24" s="25"/>
    </row>
    <row r="25" spans="2:12" s="1" customFormat="1" ht="6.9" customHeight="1">
      <c r="B25" s="25"/>
      <c r="L25" s="25"/>
    </row>
    <row r="26" spans="2:12" s="1" customFormat="1" ht="12" customHeight="1">
      <c r="B26" s="25"/>
      <c r="D26" s="22" t="s">
        <v>33</v>
      </c>
      <c r="L26" s="25"/>
    </row>
    <row r="27" spans="2:12" s="7" customFormat="1" ht="16.5" customHeight="1">
      <c r="B27" s="82"/>
      <c r="E27" s="155" t="s">
        <v>1</v>
      </c>
      <c r="F27" s="155"/>
      <c r="G27" s="155"/>
      <c r="H27" s="155"/>
      <c r="L27" s="82"/>
    </row>
    <row r="28" spans="2:12" s="1" customFormat="1" ht="6.9" customHeight="1">
      <c r="B28" s="25"/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83" t="s">
        <v>34</v>
      </c>
      <c r="J30" s="59">
        <f>ROUND(J117, 2)</f>
        <v>6200000</v>
      </c>
      <c r="L30" s="25"/>
    </row>
    <row r="31" spans="2:12" s="1" customFormat="1" ht="6.9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" customHeight="1">
      <c r="B32" s="25"/>
      <c r="F32" s="28" t="s">
        <v>36</v>
      </c>
      <c r="I32" s="28" t="s">
        <v>35</v>
      </c>
      <c r="J32" s="28" t="s">
        <v>37</v>
      </c>
      <c r="L32" s="25"/>
    </row>
    <row r="33" spans="2:12" s="1" customFormat="1" ht="14.4" customHeight="1">
      <c r="B33" s="25"/>
      <c r="D33" s="48" t="s">
        <v>38</v>
      </c>
      <c r="E33" s="22" t="s">
        <v>39</v>
      </c>
      <c r="F33" s="84">
        <f>ROUND((SUM(BE117:BE208)),  2)</f>
        <v>6200000</v>
      </c>
      <c r="I33" s="85">
        <v>0.21</v>
      </c>
      <c r="J33" s="84">
        <f>ROUND(((SUM(BE117:BE208))*I33),  2)</f>
        <v>1302000</v>
      </c>
      <c r="L33" s="25"/>
    </row>
    <row r="34" spans="2:12" s="1" customFormat="1" ht="14.4" customHeight="1">
      <c r="B34" s="25"/>
      <c r="E34" s="22" t="s">
        <v>40</v>
      </c>
      <c r="F34" s="84">
        <f>ROUND((SUM(BF117:BF208)),  2)</f>
        <v>0</v>
      </c>
      <c r="I34" s="85">
        <v>0.12</v>
      </c>
      <c r="J34" s="84">
        <f>ROUND(((SUM(BF117:BF208))*I34),  2)</f>
        <v>0</v>
      </c>
      <c r="L34" s="25"/>
    </row>
    <row r="35" spans="2:12" s="1" customFormat="1" ht="14.4" hidden="1" customHeight="1">
      <c r="B35" s="25"/>
      <c r="E35" s="22" t="s">
        <v>41</v>
      </c>
      <c r="F35" s="84">
        <f>ROUND((SUM(BG117:BG208)),  2)</f>
        <v>0</v>
      </c>
      <c r="I35" s="85">
        <v>0.21</v>
      </c>
      <c r="J35" s="84">
        <f>0</f>
        <v>0</v>
      </c>
      <c r="L35" s="25"/>
    </row>
    <row r="36" spans="2:12" s="1" customFormat="1" ht="14.4" hidden="1" customHeight="1">
      <c r="B36" s="25"/>
      <c r="E36" s="22" t="s">
        <v>42</v>
      </c>
      <c r="F36" s="84">
        <f>ROUND((SUM(BH117:BH208)),  2)</f>
        <v>0</v>
      </c>
      <c r="I36" s="85">
        <v>0.12</v>
      </c>
      <c r="J36" s="84">
        <f>0</f>
        <v>0</v>
      </c>
      <c r="L36" s="25"/>
    </row>
    <row r="37" spans="2:12" s="1" customFormat="1" ht="14.4" hidden="1" customHeight="1">
      <c r="B37" s="25"/>
      <c r="E37" s="22" t="s">
        <v>43</v>
      </c>
      <c r="F37" s="84">
        <f>ROUND((SUM(BI117:BI208)),  2)</f>
        <v>0</v>
      </c>
      <c r="I37" s="85">
        <v>0</v>
      </c>
      <c r="J37" s="84">
        <f>0</f>
        <v>0</v>
      </c>
      <c r="L37" s="25"/>
    </row>
    <row r="38" spans="2:12" s="1" customFormat="1" ht="6.9" customHeight="1">
      <c r="B38" s="25"/>
      <c r="L38" s="25"/>
    </row>
    <row r="39" spans="2:12" s="1" customFormat="1" ht="25.35" customHeight="1">
      <c r="B39" s="25"/>
      <c r="C39" s="86"/>
      <c r="D39" s="87" t="s">
        <v>44</v>
      </c>
      <c r="E39" s="50"/>
      <c r="F39" s="50"/>
      <c r="G39" s="88" t="s">
        <v>45</v>
      </c>
      <c r="H39" s="89" t="s">
        <v>46</v>
      </c>
      <c r="I39" s="50"/>
      <c r="J39" s="90">
        <f>SUM(J30:J37)</f>
        <v>7502000</v>
      </c>
      <c r="K39" s="91"/>
      <c r="L39" s="25"/>
    </row>
    <row r="40" spans="2:12" s="1" customFormat="1" ht="14.4" customHeight="1">
      <c r="B40" s="25"/>
      <c r="L40" s="25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47</v>
      </c>
      <c r="E50" s="35"/>
      <c r="F50" s="35"/>
      <c r="G50" s="34" t="s">
        <v>48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6" t="s">
        <v>49</v>
      </c>
      <c r="E61" s="27"/>
      <c r="F61" s="92" t="s">
        <v>50</v>
      </c>
      <c r="G61" s="36" t="s">
        <v>49</v>
      </c>
      <c r="H61" s="27"/>
      <c r="I61" s="27"/>
      <c r="J61" s="93" t="s">
        <v>50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4" t="s">
        <v>51</v>
      </c>
      <c r="E65" s="35"/>
      <c r="F65" s="35"/>
      <c r="G65" s="34" t="s">
        <v>52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6" t="s">
        <v>49</v>
      </c>
      <c r="E76" s="27"/>
      <c r="F76" s="92" t="s">
        <v>50</v>
      </c>
      <c r="G76" s="36" t="s">
        <v>49</v>
      </c>
      <c r="H76" s="27"/>
      <c r="I76" s="27"/>
      <c r="J76" s="93" t="s">
        <v>50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>
      <c r="B82" s="25"/>
      <c r="C82" s="17" t="s">
        <v>91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86" t="str">
        <f>E7</f>
        <v>Údržba, opravy a odstraňování závad u ST OŘ OVA 2026 - ST Ostrava - Obvod 2</v>
      </c>
      <c r="F85" s="187"/>
      <c r="G85" s="187"/>
      <c r="H85" s="187"/>
      <c r="L85" s="25"/>
    </row>
    <row r="86" spans="2:47" s="1" customFormat="1" ht="12" customHeight="1">
      <c r="B86" s="25"/>
      <c r="C86" s="22" t="s">
        <v>89</v>
      </c>
      <c r="L86" s="25"/>
    </row>
    <row r="87" spans="2:47" s="1" customFormat="1" ht="16.5" customHeight="1">
      <c r="B87" s="25"/>
      <c r="E87" s="183" t="str">
        <f>E9</f>
        <v>VON - Vedlejší a ostatní náklady - ST Ostrava - Obvod 2</v>
      </c>
      <c r="F87" s="185"/>
      <c r="G87" s="185"/>
      <c r="H87" s="185"/>
      <c r="L87" s="25"/>
    </row>
    <row r="88" spans="2:47" s="1" customFormat="1" ht="6.9" customHeight="1">
      <c r="B88" s="25"/>
      <c r="L88" s="25"/>
    </row>
    <row r="89" spans="2:47" s="1" customFormat="1" ht="12" customHeight="1">
      <c r="B89" s="25"/>
      <c r="C89" s="22" t="s">
        <v>18</v>
      </c>
      <c r="F89" s="20" t="str">
        <f>F12</f>
        <v>obvod ST Ostrava -  obvod provozního oddělení 2</v>
      </c>
      <c r="I89" s="22" t="s">
        <v>20</v>
      </c>
      <c r="J89" s="45" t="str">
        <f>IF(J12="","",J12)</f>
        <v>2. 1. 2026</v>
      </c>
      <c r="L89" s="25"/>
    </row>
    <row r="90" spans="2:47" s="1" customFormat="1" ht="6.9" customHeight="1">
      <c r="B90" s="25"/>
      <c r="L90" s="25"/>
    </row>
    <row r="91" spans="2:47" s="1" customFormat="1" ht="15.15" customHeight="1">
      <c r="B91" s="25"/>
      <c r="C91" s="22" t="s">
        <v>22</v>
      </c>
      <c r="F91" s="20" t="str">
        <f>E15</f>
        <v>Správa železnic, státní organizace, OŘ Ostrava</v>
      </c>
      <c r="I91" s="22" t="s">
        <v>30</v>
      </c>
      <c r="J91" s="23" t="str">
        <f>E21</f>
        <v xml:space="preserve"> </v>
      </c>
      <c r="L91" s="25"/>
    </row>
    <row r="92" spans="2:47" s="1" customFormat="1" ht="40.049999999999997" customHeight="1">
      <c r="B92" s="25"/>
      <c r="C92" s="22" t="s">
        <v>28</v>
      </c>
      <c r="F92" s="20" t="str">
        <f>IF(E18="","",E18)</f>
        <v xml:space="preserve"> </v>
      </c>
      <c r="I92" s="22" t="s">
        <v>32</v>
      </c>
      <c r="J92" s="23" t="str">
        <f>E24</f>
        <v>Správa železnic, státní organizace, OŘ Ostrava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4" t="s">
        <v>92</v>
      </c>
      <c r="D94" s="86"/>
      <c r="E94" s="86"/>
      <c r="F94" s="86"/>
      <c r="G94" s="86"/>
      <c r="H94" s="86"/>
      <c r="I94" s="86"/>
      <c r="J94" s="95" t="s">
        <v>93</v>
      </c>
      <c r="K94" s="86"/>
      <c r="L94" s="25"/>
    </row>
    <row r="95" spans="2:47" s="1" customFormat="1" ht="10.35" customHeight="1">
      <c r="B95" s="25"/>
      <c r="L95" s="25"/>
    </row>
    <row r="96" spans="2:47" s="1" customFormat="1" ht="22.8" customHeight="1">
      <c r="B96" s="25"/>
      <c r="C96" s="96" t="s">
        <v>94</v>
      </c>
      <c r="J96" s="59">
        <f>J117</f>
        <v>6200000</v>
      </c>
      <c r="L96" s="25"/>
      <c r="AU96" s="13" t="s">
        <v>95</v>
      </c>
    </row>
    <row r="97" spans="2:12" s="8" customFormat="1" ht="24.9" customHeight="1">
      <c r="B97" s="97"/>
      <c r="D97" s="98" t="s">
        <v>4598</v>
      </c>
      <c r="E97" s="99"/>
      <c r="F97" s="99"/>
      <c r="G97" s="99"/>
      <c r="H97" s="99"/>
      <c r="I97" s="99"/>
      <c r="J97" s="100">
        <f>J118</f>
        <v>6200000</v>
      </c>
      <c r="L97" s="97"/>
    </row>
    <row r="98" spans="2:12" s="1" customFormat="1" ht="21.75" customHeight="1">
      <c r="B98" s="25"/>
      <c r="L98" s="25"/>
    </row>
    <row r="99" spans="2:12" s="1" customFormat="1" ht="6.9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25"/>
    </row>
    <row r="103" spans="2:12" s="1" customFormat="1" ht="6.9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5"/>
    </row>
    <row r="104" spans="2:12" s="1" customFormat="1" ht="24.9" customHeight="1">
      <c r="B104" s="25"/>
      <c r="C104" s="17" t="s">
        <v>110</v>
      </c>
      <c r="L104" s="25"/>
    </row>
    <row r="105" spans="2:12" s="1" customFormat="1" ht="6.9" customHeight="1">
      <c r="B105" s="25"/>
      <c r="L105" s="25"/>
    </row>
    <row r="106" spans="2:12" s="1" customFormat="1" ht="12" customHeight="1">
      <c r="B106" s="25"/>
      <c r="C106" s="22" t="s">
        <v>14</v>
      </c>
      <c r="L106" s="25"/>
    </row>
    <row r="107" spans="2:12" s="1" customFormat="1" ht="16.5" customHeight="1">
      <c r="B107" s="25"/>
      <c r="E107" s="186" t="str">
        <f>E7</f>
        <v>Údržba, opravy a odstraňování závad u ST OŘ OVA 2026 - ST Ostrava - Obvod 2</v>
      </c>
      <c r="F107" s="187"/>
      <c r="G107" s="187"/>
      <c r="H107" s="187"/>
      <c r="L107" s="25"/>
    </row>
    <row r="108" spans="2:12" s="1" customFormat="1" ht="12" customHeight="1">
      <c r="B108" s="25"/>
      <c r="C108" s="22" t="s">
        <v>89</v>
      </c>
      <c r="L108" s="25"/>
    </row>
    <row r="109" spans="2:12" s="1" customFormat="1" ht="16.5" customHeight="1">
      <c r="B109" s="25"/>
      <c r="E109" s="183" t="str">
        <f>E9</f>
        <v>VON - Vedlejší a ostatní náklady - ST Ostrava - Obvod 2</v>
      </c>
      <c r="F109" s="185"/>
      <c r="G109" s="185"/>
      <c r="H109" s="185"/>
      <c r="L109" s="25"/>
    </row>
    <row r="110" spans="2:12" s="1" customFormat="1" ht="6.9" customHeight="1">
      <c r="B110" s="25"/>
      <c r="L110" s="25"/>
    </row>
    <row r="111" spans="2:12" s="1" customFormat="1" ht="12" customHeight="1">
      <c r="B111" s="25"/>
      <c r="C111" s="22" t="s">
        <v>18</v>
      </c>
      <c r="F111" s="20" t="str">
        <f>F12</f>
        <v>obvod ST Ostrava -  obvod provozního oddělení 2</v>
      </c>
      <c r="I111" s="22" t="s">
        <v>20</v>
      </c>
      <c r="J111" s="45" t="str">
        <f>IF(J12="","",J12)</f>
        <v>2. 1. 2026</v>
      </c>
      <c r="L111" s="25"/>
    </row>
    <row r="112" spans="2:12" s="1" customFormat="1" ht="6.9" customHeight="1">
      <c r="B112" s="25"/>
      <c r="L112" s="25"/>
    </row>
    <row r="113" spans="2:65" s="1" customFormat="1" ht="15.15" customHeight="1">
      <c r="B113" s="25"/>
      <c r="C113" s="22" t="s">
        <v>22</v>
      </c>
      <c r="F113" s="20" t="str">
        <f>E15</f>
        <v>Správa železnic, státní organizace, OŘ Ostrava</v>
      </c>
      <c r="I113" s="22" t="s">
        <v>30</v>
      </c>
      <c r="J113" s="23" t="str">
        <f>E21</f>
        <v xml:space="preserve"> </v>
      </c>
      <c r="L113" s="25"/>
    </row>
    <row r="114" spans="2:65" s="1" customFormat="1" ht="40.049999999999997" customHeight="1">
      <c r="B114" s="25"/>
      <c r="C114" s="22" t="s">
        <v>28</v>
      </c>
      <c r="F114" s="20" t="str">
        <f>IF(E18="","",E18)</f>
        <v xml:space="preserve"> </v>
      </c>
      <c r="I114" s="22" t="s">
        <v>32</v>
      </c>
      <c r="J114" s="23" t="str">
        <f>E24</f>
        <v>Správa železnic, státní organizace, OŘ Ostrava</v>
      </c>
      <c r="L114" s="25"/>
    </row>
    <row r="115" spans="2:65" s="1" customFormat="1" ht="10.35" customHeight="1">
      <c r="B115" s="25"/>
      <c r="L115" s="25"/>
    </row>
    <row r="116" spans="2:65" s="10" customFormat="1" ht="29.25" customHeight="1">
      <c r="B116" s="105"/>
      <c r="C116" s="106" t="s">
        <v>111</v>
      </c>
      <c r="D116" s="107" t="s">
        <v>59</v>
      </c>
      <c r="E116" s="107" t="s">
        <v>55</v>
      </c>
      <c r="F116" s="107" t="s">
        <v>56</v>
      </c>
      <c r="G116" s="107" t="s">
        <v>112</v>
      </c>
      <c r="H116" s="107" t="s">
        <v>113</v>
      </c>
      <c r="I116" s="107" t="s">
        <v>114</v>
      </c>
      <c r="J116" s="107" t="s">
        <v>93</v>
      </c>
      <c r="K116" s="108" t="s">
        <v>115</v>
      </c>
      <c r="L116" s="105"/>
      <c r="M116" s="52" t="s">
        <v>1</v>
      </c>
      <c r="N116" s="53" t="s">
        <v>38</v>
      </c>
      <c r="O116" s="53" t="s">
        <v>116</v>
      </c>
      <c r="P116" s="53" t="s">
        <v>117</v>
      </c>
      <c r="Q116" s="53" t="s">
        <v>118</v>
      </c>
      <c r="R116" s="53" t="s">
        <v>119</v>
      </c>
      <c r="S116" s="53" t="s">
        <v>120</v>
      </c>
      <c r="T116" s="54" t="s">
        <v>121</v>
      </c>
    </row>
    <row r="117" spans="2:65" s="1" customFormat="1" ht="22.8" customHeight="1">
      <c r="B117" s="25"/>
      <c r="C117" s="57" t="s">
        <v>122</v>
      </c>
      <c r="J117" s="109">
        <f>BK117</f>
        <v>6200000</v>
      </c>
      <c r="L117" s="25"/>
      <c r="M117" s="55"/>
      <c r="N117" s="46"/>
      <c r="O117" s="46"/>
      <c r="P117" s="110">
        <f>P118</f>
        <v>0</v>
      </c>
      <c r="Q117" s="46"/>
      <c r="R117" s="110">
        <f>R118</f>
        <v>0</v>
      </c>
      <c r="S117" s="46"/>
      <c r="T117" s="111">
        <f>T118</f>
        <v>0</v>
      </c>
      <c r="AT117" s="13" t="s">
        <v>73</v>
      </c>
      <c r="AU117" s="13" t="s">
        <v>95</v>
      </c>
      <c r="BK117" s="112">
        <f>BK118</f>
        <v>6200000</v>
      </c>
    </row>
    <row r="118" spans="2:65" s="11" customFormat="1" ht="25.95" customHeight="1">
      <c r="B118" s="113"/>
      <c r="D118" s="114" t="s">
        <v>73</v>
      </c>
      <c r="E118" s="115" t="s">
        <v>4599</v>
      </c>
      <c r="F118" s="115" t="s">
        <v>4600</v>
      </c>
      <c r="J118" s="116">
        <f>BK118</f>
        <v>6200000</v>
      </c>
      <c r="L118" s="113"/>
      <c r="M118" s="117"/>
      <c r="P118" s="118">
        <f>SUM(P119:P208)</f>
        <v>0</v>
      </c>
      <c r="R118" s="118">
        <f>SUM(R119:R208)</f>
        <v>0</v>
      </c>
      <c r="T118" s="119">
        <f>SUM(T119:T208)</f>
        <v>0</v>
      </c>
      <c r="AR118" s="114" t="s">
        <v>126</v>
      </c>
      <c r="AT118" s="120" t="s">
        <v>73</v>
      </c>
      <c r="AU118" s="120" t="s">
        <v>74</v>
      </c>
      <c r="AY118" s="114" t="s">
        <v>125</v>
      </c>
      <c r="BK118" s="121">
        <f>SUM(BK119:BK208)</f>
        <v>6200000</v>
      </c>
    </row>
    <row r="119" spans="2:65" s="1" customFormat="1" ht="16.5" customHeight="1">
      <c r="B119" s="25"/>
      <c r="C119" s="124" t="s">
        <v>82</v>
      </c>
      <c r="D119" s="124" t="s">
        <v>128</v>
      </c>
      <c r="E119" s="125" t="s">
        <v>4601</v>
      </c>
      <c r="F119" s="126" t="s">
        <v>4602</v>
      </c>
      <c r="G119" s="127" t="s">
        <v>146</v>
      </c>
      <c r="H119" s="128">
        <v>5</v>
      </c>
      <c r="I119" s="129">
        <v>12700</v>
      </c>
      <c r="J119" s="129">
        <f>ROUND(I119*H119,2)</f>
        <v>63500</v>
      </c>
      <c r="K119" s="126" t="s">
        <v>132</v>
      </c>
      <c r="L119" s="25"/>
      <c r="M119" s="130" t="s">
        <v>1</v>
      </c>
      <c r="N119" s="131" t="s">
        <v>39</v>
      </c>
      <c r="O119" s="132">
        <v>0</v>
      </c>
      <c r="P119" s="132">
        <f>O119*H119</f>
        <v>0</v>
      </c>
      <c r="Q119" s="132">
        <v>0</v>
      </c>
      <c r="R119" s="132">
        <f>Q119*H119</f>
        <v>0</v>
      </c>
      <c r="S119" s="132">
        <v>0</v>
      </c>
      <c r="T119" s="133">
        <f>S119*H119</f>
        <v>0</v>
      </c>
      <c r="AR119" s="134" t="s">
        <v>3010</v>
      </c>
      <c r="AT119" s="134" t="s">
        <v>128</v>
      </c>
      <c r="AU119" s="134" t="s">
        <v>82</v>
      </c>
      <c r="AY119" s="13" t="s">
        <v>125</v>
      </c>
      <c r="BE119" s="135">
        <f>IF(N119="základní",J119,0)</f>
        <v>63500</v>
      </c>
      <c r="BF119" s="135">
        <f>IF(N119="snížená",J119,0)</f>
        <v>0</v>
      </c>
      <c r="BG119" s="135">
        <f>IF(N119="zákl. přenesená",J119,0)</f>
        <v>0</v>
      </c>
      <c r="BH119" s="135">
        <f>IF(N119="sníž. přenesená",J119,0)</f>
        <v>0</v>
      </c>
      <c r="BI119" s="135">
        <f>IF(N119="nulová",J119,0)</f>
        <v>0</v>
      </c>
      <c r="BJ119" s="13" t="s">
        <v>82</v>
      </c>
      <c r="BK119" s="135">
        <f>ROUND(I119*H119,2)</f>
        <v>63500</v>
      </c>
      <c r="BL119" s="13" t="s">
        <v>3010</v>
      </c>
      <c r="BM119" s="134" t="s">
        <v>84</v>
      </c>
    </row>
    <row r="120" spans="2:65" s="1" customFormat="1" ht="28.8">
      <c r="B120" s="25"/>
      <c r="D120" s="136" t="s">
        <v>134</v>
      </c>
      <c r="F120" s="137" t="s">
        <v>4603</v>
      </c>
      <c r="L120" s="25"/>
      <c r="M120" s="138"/>
      <c r="T120" s="49"/>
      <c r="AT120" s="13" t="s">
        <v>134</v>
      </c>
      <c r="AU120" s="13" t="s">
        <v>82</v>
      </c>
    </row>
    <row r="121" spans="2:65" s="1" customFormat="1" ht="16.5" customHeight="1">
      <c r="B121" s="25"/>
      <c r="C121" s="124" t="s">
        <v>84</v>
      </c>
      <c r="D121" s="124" t="s">
        <v>128</v>
      </c>
      <c r="E121" s="125" t="s">
        <v>4604</v>
      </c>
      <c r="F121" s="126" t="s">
        <v>4605</v>
      </c>
      <c r="G121" s="127" t="s">
        <v>4606</v>
      </c>
      <c r="H121" s="128">
        <v>1</v>
      </c>
      <c r="I121" s="129">
        <v>5000</v>
      </c>
      <c r="J121" s="129">
        <f>ROUND(I121*H121,2)</f>
        <v>5000</v>
      </c>
      <c r="K121" s="126" t="s">
        <v>1</v>
      </c>
      <c r="L121" s="25"/>
      <c r="M121" s="130" t="s">
        <v>1</v>
      </c>
      <c r="N121" s="131" t="s">
        <v>39</v>
      </c>
      <c r="O121" s="132">
        <v>0</v>
      </c>
      <c r="P121" s="132">
        <f>O121*H121</f>
        <v>0</v>
      </c>
      <c r="Q121" s="132">
        <v>0</v>
      </c>
      <c r="R121" s="132">
        <f>Q121*H121</f>
        <v>0</v>
      </c>
      <c r="S121" s="132">
        <v>0</v>
      </c>
      <c r="T121" s="133">
        <f>S121*H121</f>
        <v>0</v>
      </c>
      <c r="AR121" s="134" t="s">
        <v>3010</v>
      </c>
      <c r="AT121" s="134" t="s">
        <v>128</v>
      </c>
      <c r="AU121" s="134" t="s">
        <v>82</v>
      </c>
      <c r="AY121" s="13" t="s">
        <v>125</v>
      </c>
      <c r="BE121" s="135">
        <f>IF(N121="základní",J121,0)</f>
        <v>5000</v>
      </c>
      <c r="BF121" s="135">
        <f>IF(N121="snížená",J121,0)</f>
        <v>0</v>
      </c>
      <c r="BG121" s="135">
        <f>IF(N121="zákl. přenesená",J121,0)</f>
        <v>0</v>
      </c>
      <c r="BH121" s="135">
        <f>IF(N121="sníž. přenesená",J121,0)</f>
        <v>0</v>
      </c>
      <c r="BI121" s="135">
        <f>IF(N121="nulová",J121,0)</f>
        <v>0</v>
      </c>
      <c r="BJ121" s="13" t="s">
        <v>82</v>
      </c>
      <c r="BK121" s="135">
        <f>ROUND(I121*H121,2)</f>
        <v>5000</v>
      </c>
      <c r="BL121" s="13" t="s">
        <v>3010</v>
      </c>
      <c r="BM121" s="134" t="s">
        <v>4607</v>
      </c>
    </row>
    <row r="122" spans="2:65" s="1" customFormat="1">
      <c r="B122" s="25"/>
      <c r="D122" s="136" t="s">
        <v>134</v>
      </c>
      <c r="F122" s="137" t="s">
        <v>4605</v>
      </c>
      <c r="L122" s="25"/>
      <c r="M122" s="138"/>
      <c r="T122" s="49"/>
      <c r="AT122" s="13" t="s">
        <v>134</v>
      </c>
      <c r="AU122" s="13" t="s">
        <v>82</v>
      </c>
    </row>
    <row r="123" spans="2:65" s="1" customFormat="1" ht="16.5" customHeight="1">
      <c r="B123" s="25"/>
      <c r="C123" s="124" t="s">
        <v>143</v>
      </c>
      <c r="D123" s="124" t="s">
        <v>128</v>
      </c>
      <c r="E123" s="125" t="s">
        <v>4608</v>
      </c>
      <c r="F123" s="126" t="s">
        <v>4609</v>
      </c>
      <c r="G123" s="127" t="s">
        <v>4606</v>
      </c>
      <c r="H123" s="128">
        <v>1</v>
      </c>
      <c r="I123" s="129">
        <v>10000</v>
      </c>
      <c r="J123" s="129">
        <f>ROUND(I123*H123,2)</f>
        <v>10000</v>
      </c>
      <c r="K123" s="126" t="s">
        <v>1</v>
      </c>
      <c r="L123" s="25"/>
      <c r="M123" s="130" t="s">
        <v>1</v>
      </c>
      <c r="N123" s="131" t="s">
        <v>39</v>
      </c>
      <c r="O123" s="132">
        <v>0</v>
      </c>
      <c r="P123" s="132">
        <f>O123*H123</f>
        <v>0</v>
      </c>
      <c r="Q123" s="132">
        <v>0</v>
      </c>
      <c r="R123" s="132">
        <f>Q123*H123</f>
        <v>0</v>
      </c>
      <c r="S123" s="132">
        <v>0</v>
      </c>
      <c r="T123" s="133">
        <f>S123*H123</f>
        <v>0</v>
      </c>
      <c r="AR123" s="134" t="s">
        <v>3010</v>
      </c>
      <c r="AT123" s="134" t="s">
        <v>128</v>
      </c>
      <c r="AU123" s="134" t="s">
        <v>82</v>
      </c>
      <c r="AY123" s="13" t="s">
        <v>125</v>
      </c>
      <c r="BE123" s="135">
        <f>IF(N123="základní",J123,0)</f>
        <v>10000</v>
      </c>
      <c r="BF123" s="135">
        <f>IF(N123="snížená",J123,0)</f>
        <v>0</v>
      </c>
      <c r="BG123" s="135">
        <f>IF(N123="zákl. přenesená",J123,0)</f>
        <v>0</v>
      </c>
      <c r="BH123" s="135">
        <f>IF(N123="sníž. přenesená",J123,0)</f>
        <v>0</v>
      </c>
      <c r="BI123" s="135">
        <f>IF(N123="nulová",J123,0)</f>
        <v>0</v>
      </c>
      <c r="BJ123" s="13" t="s">
        <v>82</v>
      </c>
      <c r="BK123" s="135">
        <f>ROUND(I123*H123,2)</f>
        <v>10000</v>
      </c>
      <c r="BL123" s="13" t="s">
        <v>3010</v>
      </c>
      <c r="BM123" s="134" t="s">
        <v>4610</v>
      </c>
    </row>
    <row r="124" spans="2:65" s="1" customFormat="1">
      <c r="B124" s="25"/>
      <c r="D124" s="136" t="s">
        <v>134</v>
      </c>
      <c r="F124" s="137" t="s">
        <v>4609</v>
      </c>
      <c r="L124" s="25"/>
      <c r="M124" s="138"/>
      <c r="T124" s="49"/>
      <c r="AT124" s="13" t="s">
        <v>134</v>
      </c>
      <c r="AU124" s="13" t="s">
        <v>82</v>
      </c>
    </row>
    <row r="125" spans="2:65" s="1" customFormat="1" ht="16.5" customHeight="1">
      <c r="B125" s="25"/>
      <c r="C125" s="124" t="s">
        <v>133</v>
      </c>
      <c r="D125" s="124" t="s">
        <v>128</v>
      </c>
      <c r="E125" s="125" t="s">
        <v>4611</v>
      </c>
      <c r="F125" s="126" t="s">
        <v>4612</v>
      </c>
      <c r="G125" s="127" t="s">
        <v>4606</v>
      </c>
      <c r="H125" s="128">
        <v>1</v>
      </c>
      <c r="I125" s="129">
        <v>15000</v>
      </c>
      <c r="J125" s="129">
        <f>ROUND(I125*H125,2)</f>
        <v>15000</v>
      </c>
      <c r="K125" s="126" t="s">
        <v>1</v>
      </c>
      <c r="L125" s="25"/>
      <c r="M125" s="130" t="s">
        <v>1</v>
      </c>
      <c r="N125" s="131" t="s">
        <v>39</v>
      </c>
      <c r="O125" s="132">
        <v>0</v>
      </c>
      <c r="P125" s="132">
        <f>O125*H125</f>
        <v>0</v>
      </c>
      <c r="Q125" s="132">
        <v>0</v>
      </c>
      <c r="R125" s="132">
        <f>Q125*H125</f>
        <v>0</v>
      </c>
      <c r="S125" s="132">
        <v>0</v>
      </c>
      <c r="T125" s="133">
        <f>S125*H125</f>
        <v>0</v>
      </c>
      <c r="AR125" s="134" t="s">
        <v>3010</v>
      </c>
      <c r="AT125" s="134" t="s">
        <v>128</v>
      </c>
      <c r="AU125" s="134" t="s">
        <v>82</v>
      </c>
      <c r="AY125" s="13" t="s">
        <v>125</v>
      </c>
      <c r="BE125" s="135">
        <f>IF(N125="základní",J125,0)</f>
        <v>15000</v>
      </c>
      <c r="BF125" s="135">
        <f>IF(N125="snížená",J125,0)</f>
        <v>0</v>
      </c>
      <c r="BG125" s="135">
        <f>IF(N125="zákl. přenesená",J125,0)</f>
        <v>0</v>
      </c>
      <c r="BH125" s="135">
        <f>IF(N125="sníž. přenesená",J125,0)</f>
        <v>0</v>
      </c>
      <c r="BI125" s="135">
        <f>IF(N125="nulová",J125,0)</f>
        <v>0</v>
      </c>
      <c r="BJ125" s="13" t="s">
        <v>82</v>
      </c>
      <c r="BK125" s="135">
        <f>ROUND(I125*H125,2)</f>
        <v>15000</v>
      </c>
      <c r="BL125" s="13" t="s">
        <v>3010</v>
      </c>
      <c r="BM125" s="134" t="s">
        <v>4613</v>
      </c>
    </row>
    <row r="126" spans="2:65" s="1" customFormat="1">
      <c r="B126" s="25"/>
      <c r="D126" s="136" t="s">
        <v>134</v>
      </c>
      <c r="F126" s="137" t="s">
        <v>4612</v>
      </c>
      <c r="L126" s="25"/>
      <c r="M126" s="138"/>
      <c r="T126" s="49"/>
      <c r="AT126" s="13" t="s">
        <v>134</v>
      </c>
      <c r="AU126" s="13" t="s">
        <v>82</v>
      </c>
    </row>
    <row r="127" spans="2:65" s="1" customFormat="1" ht="16.5" customHeight="1">
      <c r="B127" s="25"/>
      <c r="C127" s="124" t="s">
        <v>126</v>
      </c>
      <c r="D127" s="124" t="s">
        <v>128</v>
      </c>
      <c r="E127" s="125" t="s">
        <v>4614</v>
      </c>
      <c r="F127" s="126" t="s">
        <v>4615</v>
      </c>
      <c r="G127" s="127" t="s">
        <v>4606</v>
      </c>
      <c r="H127" s="128">
        <v>1</v>
      </c>
      <c r="I127" s="129">
        <v>20000</v>
      </c>
      <c r="J127" s="129">
        <f>ROUND(I127*H127,2)</f>
        <v>20000</v>
      </c>
      <c r="K127" s="126" t="s">
        <v>1</v>
      </c>
      <c r="L127" s="25"/>
      <c r="M127" s="130" t="s">
        <v>1</v>
      </c>
      <c r="N127" s="131" t="s">
        <v>39</v>
      </c>
      <c r="O127" s="132">
        <v>0</v>
      </c>
      <c r="P127" s="132">
        <f>O127*H127</f>
        <v>0</v>
      </c>
      <c r="Q127" s="132">
        <v>0</v>
      </c>
      <c r="R127" s="132">
        <f>Q127*H127</f>
        <v>0</v>
      </c>
      <c r="S127" s="132">
        <v>0</v>
      </c>
      <c r="T127" s="133">
        <f>S127*H127</f>
        <v>0</v>
      </c>
      <c r="AR127" s="134" t="s">
        <v>3010</v>
      </c>
      <c r="AT127" s="134" t="s">
        <v>128</v>
      </c>
      <c r="AU127" s="134" t="s">
        <v>82</v>
      </c>
      <c r="AY127" s="13" t="s">
        <v>125</v>
      </c>
      <c r="BE127" s="135">
        <f>IF(N127="základní",J127,0)</f>
        <v>20000</v>
      </c>
      <c r="BF127" s="135">
        <f>IF(N127="snížená",J127,0)</f>
        <v>0</v>
      </c>
      <c r="BG127" s="135">
        <f>IF(N127="zákl. přenesená",J127,0)</f>
        <v>0</v>
      </c>
      <c r="BH127" s="135">
        <f>IF(N127="sníž. přenesená",J127,0)</f>
        <v>0</v>
      </c>
      <c r="BI127" s="135">
        <f>IF(N127="nulová",J127,0)</f>
        <v>0</v>
      </c>
      <c r="BJ127" s="13" t="s">
        <v>82</v>
      </c>
      <c r="BK127" s="135">
        <f>ROUND(I127*H127,2)</f>
        <v>20000</v>
      </c>
      <c r="BL127" s="13" t="s">
        <v>3010</v>
      </c>
      <c r="BM127" s="134" t="s">
        <v>4616</v>
      </c>
    </row>
    <row r="128" spans="2:65" s="1" customFormat="1">
      <c r="B128" s="25"/>
      <c r="D128" s="136" t="s">
        <v>134</v>
      </c>
      <c r="F128" s="137" t="s">
        <v>4615</v>
      </c>
      <c r="L128" s="25"/>
      <c r="M128" s="138"/>
      <c r="T128" s="49"/>
      <c r="AT128" s="13" t="s">
        <v>134</v>
      </c>
      <c r="AU128" s="13" t="s">
        <v>82</v>
      </c>
    </row>
    <row r="129" spans="2:65" s="1" customFormat="1" ht="16.5" customHeight="1">
      <c r="B129" s="25"/>
      <c r="C129" s="124" t="s">
        <v>147</v>
      </c>
      <c r="D129" s="124" t="s">
        <v>128</v>
      </c>
      <c r="E129" s="125" t="s">
        <v>4617</v>
      </c>
      <c r="F129" s="126" t="s">
        <v>4618</v>
      </c>
      <c r="G129" s="127" t="s">
        <v>4606</v>
      </c>
      <c r="H129" s="128">
        <v>1</v>
      </c>
      <c r="I129" s="129">
        <v>10000</v>
      </c>
      <c r="J129" s="129">
        <f>ROUND(I129*H129,2)</f>
        <v>10000</v>
      </c>
      <c r="K129" s="126" t="s">
        <v>1</v>
      </c>
      <c r="L129" s="25"/>
      <c r="M129" s="130" t="s">
        <v>1</v>
      </c>
      <c r="N129" s="131" t="s">
        <v>39</v>
      </c>
      <c r="O129" s="132">
        <v>0</v>
      </c>
      <c r="P129" s="132">
        <f>O129*H129</f>
        <v>0</v>
      </c>
      <c r="Q129" s="132">
        <v>0</v>
      </c>
      <c r="R129" s="132">
        <f>Q129*H129</f>
        <v>0</v>
      </c>
      <c r="S129" s="132">
        <v>0</v>
      </c>
      <c r="T129" s="133">
        <f>S129*H129</f>
        <v>0</v>
      </c>
      <c r="AR129" s="134" t="s">
        <v>3010</v>
      </c>
      <c r="AT129" s="134" t="s">
        <v>128</v>
      </c>
      <c r="AU129" s="134" t="s">
        <v>82</v>
      </c>
      <c r="AY129" s="13" t="s">
        <v>125</v>
      </c>
      <c r="BE129" s="135">
        <f>IF(N129="základní",J129,0)</f>
        <v>10000</v>
      </c>
      <c r="BF129" s="135">
        <f>IF(N129="snížená",J129,0)</f>
        <v>0</v>
      </c>
      <c r="BG129" s="135">
        <f>IF(N129="zákl. přenesená",J129,0)</f>
        <v>0</v>
      </c>
      <c r="BH129" s="135">
        <f>IF(N129="sníž. přenesená",J129,0)</f>
        <v>0</v>
      </c>
      <c r="BI129" s="135">
        <f>IF(N129="nulová",J129,0)</f>
        <v>0</v>
      </c>
      <c r="BJ129" s="13" t="s">
        <v>82</v>
      </c>
      <c r="BK129" s="135">
        <f>ROUND(I129*H129,2)</f>
        <v>10000</v>
      </c>
      <c r="BL129" s="13" t="s">
        <v>3010</v>
      </c>
      <c r="BM129" s="134" t="s">
        <v>4619</v>
      </c>
    </row>
    <row r="130" spans="2:65" s="1" customFormat="1">
      <c r="B130" s="25"/>
      <c r="D130" s="136" t="s">
        <v>134</v>
      </c>
      <c r="F130" s="137" t="s">
        <v>4618</v>
      </c>
      <c r="L130" s="25"/>
      <c r="M130" s="138"/>
      <c r="T130" s="49"/>
      <c r="AT130" s="13" t="s">
        <v>134</v>
      </c>
      <c r="AU130" s="13" t="s">
        <v>82</v>
      </c>
    </row>
    <row r="131" spans="2:65" s="1" customFormat="1" ht="16.5" customHeight="1">
      <c r="B131" s="25"/>
      <c r="C131" s="124" t="s">
        <v>160</v>
      </c>
      <c r="D131" s="124" t="s">
        <v>128</v>
      </c>
      <c r="E131" s="125" t="s">
        <v>4620</v>
      </c>
      <c r="F131" s="126" t="s">
        <v>4621</v>
      </c>
      <c r="G131" s="127" t="s">
        <v>4606</v>
      </c>
      <c r="H131" s="128">
        <v>1</v>
      </c>
      <c r="I131" s="129">
        <v>15000</v>
      </c>
      <c r="J131" s="129">
        <f>ROUND(I131*H131,2)</f>
        <v>15000</v>
      </c>
      <c r="K131" s="126" t="s">
        <v>1</v>
      </c>
      <c r="L131" s="25"/>
      <c r="M131" s="130" t="s">
        <v>1</v>
      </c>
      <c r="N131" s="131" t="s">
        <v>39</v>
      </c>
      <c r="O131" s="132">
        <v>0</v>
      </c>
      <c r="P131" s="132">
        <f>O131*H131</f>
        <v>0</v>
      </c>
      <c r="Q131" s="132">
        <v>0</v>
      </c>
      <c r="R131" s="132">
        <f>Q131*H131</f>
        <v>0</v>
      </c>
      <c r="S131" s="132">
        <v>0</v>
      </c>
      <c r="T131" s="133">
        <f>S131*H131</f>
        <v>0</v>
      </c>
      <c r="AR131" s="134" t="s">
        <v>3010</v>
      </c>
      <c r="AT131" s="134" t="s">
        <v>128</v>
      </c>
      <c r="AU131" s="134" t="s">
        <v>82</v>
      </c>
      <c r="AY131" s="13" t="s">
        <v>125</v>
      </c>
      <c r="BE131" s="135">
        <f>IF(N131="základní",J131,0)</f>
        <v>15000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3" t="s">
        <v>82</v>
      </c>
      <c r="BK131" s="135">
        <f>ROUND(I131*H131,2)</f>
        <v>15000</v>
      </c>
      <c r="BL131" s="13" t="s">
        <v>3010</v>
      </c>
      <c r="BM131" s="134" t="s">
        <v>4622</v>
      </c>
    </row>
    <row r="132" spans="2:65" s="1" customFormat="1">
      <c r="B132" s="25"/>
      <c r="D132" s="136" t="s">
        <v>134</v>
      </c>
      <c r="F132" s="137" t="s">
        <v>4621</v>
      </c>
      <c r="L132" s="25"/>
      <c r="M132" s="138"/>
      <c r="T132" s="49"/>
      <c r="AT132" s="13" t="s">
        <v>134</v>
      </c>
      <c r="AU132" s="13" t="s">
        <v>82</v>
      </c>
    </row>
    <row r="133" spans="2:65" s="1" customFormat="1" ht="16.5" customHeight="1">
      <c r="B133" s="25"/>
      <c r="C133" s="124" t="s">
        <v>151</v>
      </c>
      <c r="D133" s="124" t="s">
        <v>128</v>
      </c>
      <c r="E133" s="125" t="s">
        <v>4623</v>
      </c>
      <c r="F133" s="126" t="s">
        <v>4624</v>
      </c>
      <c r="G133" s="127" t="s">
        <v>4606</v>
      </c>
      <c r="H133" s="128">
        <v>1</v>
      </c>
      <c r="I133" s="129">
        <v>20000</v>
      </c>
      <c r="J133" s="129">
        <f>ROUND(I133*H133,2)</f>
        <v>20000</v>
      </c>
      <c r="K133" s="126" t="s">
        <v>1</v>
      </c>
      <c r="L133" s="25"/>
      <c r="M133" s="130" t="s">
        <v>1</v>
      </c>
      <c r="N133" s="131" t="s">
        <v>39</v>
      </c>
      <c r="O133" s="132">
        <v>0</v>
      </c>
      <c r="P133" s="132">
        <f>O133*H133</f>
        <v>0</v>
      </c>
      <c r="Q133" s="132">
        <v>0</v>
      </c>
      <c r="R133" s="132">
        <f>Q133*H133</f>
        <v>0</v>
      </c>
      <c r="S133" s="132">
        <v>0</v>
      </c>
      <c r="T133" s="133">
        <f>S133*H133</f>
        <v>0</v>
      </c>
      <c r="AR133" s="134" t="s">
        <v>3010</v>
      </c>
      <c r="AT133" s="134" t="s">
        <v>128</v>
      </c>
      <c r="AU133" s="134" t="s">
        <v>82</v>
      </c>
      <c r="AY133" s="13" t="s">
        <v>125</v>
      </c>
      <c r="BE133" s="135">
        <f>IF(N133="základní",J133,0)</f>
        <v>20000</v>
      </c>
      <c r="BF133" s="135">
        <f>IF(N133="snížená",J133,0)</f>
        <v>0</v>
      </c>
      <c r="BG133" s="135">
        <f>IF(N133="zákl. přenesená",J133,0)</f>
        <v>0</v>
      </c>
      <c r="BH133" s="135">
        <f>IF(N133="sníž. přenesená",J133,0)</f>
        <v>0</v>
      </c>
      <c r="BI133" s="135">
        <f>IF(N133="nulová",J133,0)</f>
        <v>0</v>
      </c>
      <c r="BJ133" s="13" t="s">
        <v>82</v>
      </c>
      <c r="BK133" s="135">
        <f>ROUND(I133*H133,2)</f>
        <v>20000</v>
      </c>
      <c r="BL133" s="13" t="s">
        <v>3010</v>
      </c>
      <c r="BM133" s="134" t="s">
        <v>4625</v>
      </c>
    </row>
    <row r="134" spans="2:65" s="1" customFormat="1">
      <c r="B134" s="25"/>
      <c r="D134" s="136" t="s">
        <v>134</v>
      </c>
      <c r="F134" s="137" t="s">
        <v>4624</v>
      </c>
      <c r="L134" s="25"/>
      <c r="M134" s="138"/>
      <c r="T134" s="49"/>
      <c r="AT134" s="13" t="s">
        <v>134</v>
      </c>
      <c r="AU134" s="13" t="s">
        <v>82</v>
      </c>
    </row>
    <row r="135" spans="2:65" s="1" customFormat="1" ht="16.5" customHeight="1">
      <c r="B135" s="25"/>
      <c r="C135" s="124" t="s">
        <v>170</v>
      </c>
      <c r="D135" s="124" t="s">
        <v>128</v>
      </c>
      <c r="E135" s="125" t="s">
        <v>4626</v>
      </c>
      <c r="F135" s="126" t="s">
        <v>4627</v>
      </c>
      <c r="G135" s="127" t="s">
        <v>4606</v>
      </c>
      <c r="H135" s="128">
        <v>1</v>
      </c>
      <c r="I135" s="129">
        <v>25000</v>
      </c>
      <c r="J135" s="129">
        <f>ROUND(I135*H135,2)</f>
        <v>25000</v>
      </c>
      <c r="K135" s="126" t="s">
        <v>1</v>
      </c>
      <c r="L135" s="25"/>
      <c r="M135" s="130" t="s">
        <v>1</v>
      </c>
      <c r="N135" s="131" t="s">
        <v>39</v>
      </c>
      <c r="O135" s="132">
        <v>0</v>
      </c>
      <c r="P135" s="132">
        <f>O135*H135</f>
        <v>0</v>
      </c>
      <c r="Q135" s="132">
        <v>0</v>
      </c>
      <c r="R135" s="132">
        <f>Q135*H135</f>
        <v>0</v>
      </c>
      <c r="S135" s="132">
        <v>0</v>
      </c>
      <c r="T135" s="133">
        <f>S135*H135</f>
        <v>0</v>
      </c>
      <c r="AR135" s="134" t="s">
        <v>3010</v>
      </c>
      <c r="AT135" s="134" t="s">
        <v>128</v>
      </c>
      <c r="AU135" s="134" t="s">
        <v>82</v>
      </c>
      <c r="AY135" s="13" t="s">
        <v>125</v>
      </c>
      <c r="BE135" s="135">
        <f>IF(N135="základní",J135,0)</f>
        <v>25000</v>
      </c>
      <c r="BF135" s="135">
        <f>IF(N135="snížená",J135,0)</f>
        <v>0</v>
      </c>
      <c r="BG135" s="135">
        <f>IF(N135="zákl. přenesená",J135,0)</f>
        <v>0</v>
      </c>
      <c r="BH135" s="135">
        <f>IF(N135="sníž. přenesená",J135,0)</f>
        <v>0</v>
      </c>
      <c r="BI135" s="135">
        <f>IF(N135="nulová",J135,0)</f>
        <v>0</v>
      </c>
      <c r="BJ135" s="13" t="s">
        <v>82</v>
      </c>
      <c r="BK135" s="135">
        <f>ROUND(I135*H135,2)</f>
        <v>25000</v>
      </c>
      <c r="BL135" s="13" t="s">
        <v>3010</v>
      </c>
      <c r="BM135" s="134" t="s">
        <v>4628</v>
      </c>
    </row>
    <row r="136" spans="2:65" s="1" customFormat="1">
      <c r="B136" s="25"/>
      <c r="D136" s="136" t="s">
        <v>134</v>
      </c>
      <c r="F136" s="137" t="s">
        <v>4627</v>
      </c>
      <c r="L136" s="25"/>
      <c r="M136" s="138"/>
      <c r="T136" s="49"/>
      <c r="AT136" s="13" t="s">
        <v>134</v>
      </c>
      <c r="AU136" s="13" t="s">
        <v>82</v>
      </c>
    </row>
    <row r="137" spans="2:65" s="1" customFormat="1" ht="16.5" customHeight="1">
      <c r="B137" s="25"/>
      <c r="C137" s="124" t="s">
        <v>155</v>
      </c>
      <c r="D137" s="124" t="s">
        <v>128</v>
      </c>
      <c r="E137" s="125" t="s">
        <v>4629</v>
      </c>
      <c r="F137" s="126" t="s">
        <v>4630</v>
      </c>
      <c r="G137" s="127" t="s">
        <v>4606</v>
      </c>
      <c r="H137" s="128">
        <v>1</v>
      </c>
      <c r="I137" s="129">
        <v>5000</v>
      </c>
      <c r="J137" s="129">
        <f>ROUND(I137*H137,2)</f>
        <v>5000</v>
      </c>
      <c r="K137" s="126" t="s">
        <v>1</v>
      </c>
      <c r="L137" s="25"/>
      <c r="M137" s="130" t="s">
        <v>1</v>
      </c>
      <c r="N137" s="131" t="s">
        <v>39</v>
      </c>
      <c r="O137" s="132">
        <v>0</v>
      </c>
      <c r="P137" s="132">
        <f>O137*H137</f>
        <v>0</v>
      </c>
      <c r="Q137" s="132">
        <v>0</v>
      </c>
      <c r="R137" s="132">
        <f>Q137*H137</f>
        <v>0</v>
      </c>
      <c r="S137" s="132">
        <v>0</v>
      </c>
      <c r="T137" s="133">
        <f>S137*H137</f>
        <v>0</v>
      </c>
      <c r="AR137" s="134" t="s">
        <v>3010</v>
      </c>
      <c r="AT137" s="134" t="s">
        <v>128</v>
      </c>
      <c r="AU137" s="134" t="s">
        <v>82</v>
      </c>
      <c r="AY137" s="13" t="s">
        <v>125</v>
      </c>
      <c r="BE137" s="135">
        <f>IF(N137="základní",J137,0)</f>
        <v>5000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3" t="s">
        <v>82</v>
      </c>
      <c r="BK137" s="135">
        <f>ROUND(I137*H137,2)</f>
        <v>5000</v>
      </c>
      <c r="BL137" s="13" t="s">
        <v>3010</v>
      </c>
      <c r="BM137" s="134" t="s">
        <v>4631</v>
      </c>
    </row>
    <row r="138" spans="2:65" s="1" customFormat="1">
      <c r="B138" s="25"/>
      <c r="D138" s="136" t="s">
        <v>134</v>
      </c>
      <c r="F138" s="137" t="s">
        <v>4630</v>
      </c>
      <c r="L138" s="25"/>
      <c r="M138" s="138"/>
      <c r="T138" s="49"/>
      <c r="AT138" s="13" t="s">
        <v>134</v>
      </c>
      <c r="AU138" s="13" t="s">
        <v>82</v>
      </c>
    </row>
    <row r="139" spans="2:65" s="1" customFormat="1" ht="16.5" customHeight="1">
      <c r="B139" s="25"/>
      <c r="C139" s="124" t="s">
        <v>180</v>
      </c>
      <c r="D139" s="124" t="s">
        <v>128</v>
      </c>
      <c r="E139" s="125" t="s">
        <v>4632</v>
      </c>
      <c r="F139" s="126" t="s">
        <v>4633</v>
      </c>
      <c r="G139" s="127" t="s">
        <v>4606</v>
      </c>
      <c r="H139" s="128">
        <v>1</v>
      </c>
      <c r="I139" s="129">
        <v>10000</v>
      </c>
      <c r="J139" s="129">
        <f>ROUND(I139*H139,2)</f>
        <v>10000</v>
      </c>
      <c r="K139" s="126" t="s">
        <v>1</v>
      </c>
      <c r="L139" s="25"/>
      <c r="M139" s="130" t="s">
        <v>1</v>
      </c>
      <c r="N139" s="131" t="s">
        <v>39</v>
      </c>
      <c r="O139" s="132">
        <v>0</v>
      </c>
      <c r="P139" s="132">
        <f>O139*H139</f>
        <v>0</v>
      </c>
      <c r="Q139" s="132">
        <v>0</v>
      </c>
      <c r="R139" s="132">
        <f>Q139*H139</f>
        <v>0</v>
      </c>
      <c r="S139" s="132">
        <v>0</v>
      </c>
      <c r="T139" s="133">
        <f>S139*H139</f>
        <v>0</v>
      </c>
      <c r="AR139" s="134" t="s">
        <v>3010</v>
      </c>
      <c r="AT139" s="134" t="s">
        <v>128</v>
      </c>
      <c r="AU139" s="134" t="s">
        <v>82</v>
      </c>
      <c r="AY139" s="13" t="s">
        <v>125</v>
      </c>
      <c r="BE139" s="135">
        <f>IF(N139="základní",J139,0)</f>
        <v>10000</v>
      </c>
      <c r="BF139" s="135">
        <f>IF(N139="snížená",J139,0)</f>
        <v>0</v>
      </c>
      <c r="BG139" s="135">
        <f>IF(N139="zákl. přenesená",J139,0)</f>
        <v>0</v>
      </c>
      <c r="BH139" s="135">
        <f>IF(N139="sníž. přenesená",J139,0)</f>
        <v>0</v>
      </c>
      <c r="BI139" s="135">
        <f>IF(N139="nulová",J139,0)</f>
        <v>0</v>
      </c>
      <c r="BJ139" s="13" t="s">
        <v>82</v>
      </c>
      <c r="BK139" s="135">
        <f>ROUND(I139*H139,2)</f>
        <v>10000</v>
      </c>
      <c r="BL139" s="13" t="s">
        <v>3010</v>
      </c>
      <c r="BM139" s="134" t="s">
        <v>4634</v>
      </c>
    </row>
    <row r="140" spans="2:65" s="1" customFormat="1">
      <c r="B140" s="25"/>
      <c r="D140" s="136" t="s">
        <v>134</v>
      </c>
      <c r="F140" s="137" t="s">
        <v>4633</v>
      </c>
      <c r="L140" s="25"/>
      <c r="M140" s="138"/>
      <c r="T140" s="49"/>
      <c r="AT140" s="13" t="s">
        <v>134</v>
      </c>
      <c r="AU140" s="13" t="s">
        <v>82</v>
      </c>
    </row>
    <row r="141" spans="2:65" s="1" customFormat="1" ht="16.5" customHeight="1">
      <c r="B141" s="25"/>
      <c r="C141" s="124" t="s">
        <v>8</v>
      </c>
      <c r="D141" s="124" t="s">
        <v>128</v>
      </c>
      <c r="E141" s="125" t="s">
        <v>4635</v>
      </c>
      <c r="F141" s="126" t="s">
        <v>4636</v>
      </c>
      <c r="G141" s="127" t="s">
        <v>4606</v>
      </c>
      <c r="H141" s="128">
        <v>1</v>
      </c>
      <c r="I141" s="129">
        <v>15000</v>
      </c>
      <c r="J141" s="129">
        <f>ROUND(I141*H141,2)</f>
        <v>15000</v>
      </c>
      <c r="K141" s="126" t="s">
        <v>1</v>
      </c>
      <c r="L141" s="25"/>
      <c r="M141" s="130" t="s">
        <v>1</v>
      </c>
      <c r="N141" s="131" t="s">
        <v>39</v>
      </c>
      <c r="O141" s="132">
        <v>0</v>
      </c>
      <c r="P141" s="132">
        <f>O141*H141</f>
        <v>0</v>
      </c>
      <c r="Q141" s="132">
        <v>0</v>
      </c>
      <c r="R141" s="132">
        <f>Q141*H141</f>
        <v>0</v>
      </c>
      <c r="S141" s="132">
        <v>0</v>
      </c>
      <c r="T141" s="133">
        <f>S141*H141</f>
        <v>0</v>
      </c>
      <c r="AR141" s="134" t="s">
        <v>3010</v>
      </c>
      <c r="AT141" s="134" t="s">
        <v>128</v>
      </c>
      <c r="AU141" s="134" t="s">
        <v>82</v>
      </c>
      <c r="AY141" s="13" t="s">
        <v>125</v>
      </c>
      <c r="BE141" s="135">
        <f>IF(N141="základní",J141,0)</f>
        <v>15000</v>
      </c>
      <c r="BF141" s="135">
        <f>IF(N141="snížená",J141,0)</f>
        <v>0</v>
      </c>
      <c r="BG141" s="135">
        <f>IF(N141="zákl. přenesená",J141,0)</f>
        <v>0</v>
      </c>
      <c r="BH141" s="135">
        <f>IF(N141="sníž. přenesená",J141,0)</f>
        <v>0</v>
      </c>
      <c r="BI141" s="135">
        <f>IF(N141="nulová",J141,0)</f>
        <v>0</v>
      </c>
      <c r="BJ141" s="13" t="s">
        <v>82</v>
      </c>
      <c r="BK141" s="135">
        <f>ROUND(I141*H141,2)</f>
        <v>15000</v>
      </c>
      <c r="BL141" s="13" t="s">
        <v>3010</v>
      </c>
      <c r="BM141" s="134" t="s">
        <v>4637</v>
      </c>
    </row>
    <row r="142" spans="2:65" s="1" customFormat="1">
      <c r="B142" s="25"/>
      <c r="D142" s="136" t="s">
        <v>134</v>
      </c>
      <c r="F142" s="137" t="s">
        <v>4636</v>
      </c>
      <c r="L142" s="25"/>
      <c r="M142" s="138"/>
      <c r="T142" s="49"/>
      <c r="AT142" s="13" t="s">
        <v>134</v>
      </c>
      <c r="AU142" s="13" t="s">
        <v>82</v>
      </c>
    </row>
    <row r="143" spans="2:65" s="1" customFormat="1" ht="16.5" customHeight="1">
      <c r="B143" s="25"/>
      <c r="C143" s="124" t="s">
        <v>189</v>
      </c>
      <c r="D143" s="124" t="s">
        <v>128</v>
      </c>
      <c r="E143" s="125" t="s">
        <v>4638</v>
      </c>
      <c r="F143" s="126" t="s">
        <v>4639</v>
      </c>
      <c r="G143" s="127" t="s">
        <v>4606</v>
      </c>
      <c r="H143" s="128">
        <v>1</v>
      </c>
      <c r="I143" s="129">
        <v>20000</v>
      </c>
      <c r="J143" s="129">
        <f>ROUND(I143*H143,2)</f>
        <v>20000</v>
      </c>
      <c r="K143" s="126" t="s">
        <v>1</v>
      </c>
      <c r="L143" s="25"/>
      <c r="M143" s="130" t="s">
        <v>1</v>
      </c>
      <c r="N143" s="131" t="s">
        <v>39</v>
      </c>
      <c r="O143" s="132">
        <v>0</v>
      </c>
      <c r="P143" s="132">
        <f>O143*H143</f>
        <v>0</v>
      </c>
      <c r="Q143" s="132">
        <v>0</v>
      </c>
      <c r="R143" s="132">
        <f>Q143*H143</f>
        <v>0</v>
      </c>
      <c r="S143" s="132">
        <v>0</v>
      </c>
      <c r="T143" s="133">
        <f>S143*H143</f>
        <v>0</v>
      </c>
      <c r="AR143" s="134" t="s">
        <v>3010</v>
      </c>
      <c r="AT143" s="134" t="s">
        <v>128</v>
      </c>
      <c r="AU143" s="134" t="s">
        <v>82</v>
      </c>
      <c r="AY143" s="13" t="s">
        <v>125</v>
      </c>
      <c r="BE143" s="135">
        <f>IF(N143="základní",J143,0)</f>
        <v>20000</v>
      </c>
      <c r="BF143" s="135">
        <f>IF(N143="snížená",J143,0)</f>
        <v>0</v>
      </c>
      <c r="BG143" s="135">
        <f>IF(N143="zákl. přenesená",J143,0)</f>
        <v>0</v>
      </c>
      <c r="BH143" s="135">
        <f>IF(N143="sníž. přenesená",J143,0)</f>
        <v>0</v>
      </c>
      <c r="BI143" s="135">
        <f>IF(N143="nulová",J143,0)</f>
        <v>0</v>
      </c>
      <c r="BJ143" s="13" t="s">
        <v>82</v>
      </c>
      <c r="BK143" s="135">
        <f>ROUND(I143*H143,2)</f>
        <v>20000</v>
      </c>
      <c r="BL143" s="13" t="s">
        <v>3010</v>
      </c>
      <c r="BM143" s="134" t="s">
        <v>4640</v>
      </c>
    </row>
    <row r="144" spans="2:65" s="1" customFormat="1">
      <c r="B144" s="25"/>
      <c r="D144" s="136" t="s">
        <v>134</v>
      </c>
      <c r="F144" s="137" t="s">
        <v>4639</v>
      </c>
      <c r="L144" s="25"/>
      <c r="M144" s="138"/>
      <c r="T144" s="49"/>
      <c r="AT144" s="13" t="s">
        <v>134</v>
      </c>
      <c r="AU144" s="13" t="s">
        <v>82</v>
      </c>
    </row>
    <row r="145" spans="2:65" s="1" customFormat="1" ht="16.5" customHeight="1">
      <c r="B145" s="25"/>
      <c r="C145" s="124" t="s">
        <v>163</v>
      </c>
      <c r="D145" s="124" t="s">
        <v>128</v>
      </c>
      <c r="E145" s="125" t="s">
        <v>4641</v>
      </c>
      <c r="F145" s="126" t="s">
        <v>4642</v>
      </c>
      <c r="G145" s="127" t="s">
        <v>131</v>
      </c>
      <c r="H145" s="128">
        <v>8</v>
      </c>
      <c r="I145" s="129">
        <v>13000</v>
      </c>
      <c r="J145" s="129">
        <f>ROUND(I145*H145,2)</f>
        <v>104000</v>
      </c>
      <c r="K145" s="126" t="s">
        <v>132</v>
      </c>
      <c r="L145" s="25"/>
      <c r="M145" s="130" t="s">
        <v>1</v>
      </c>
      <c r="N145" s="131" t="s">
        <v>39</v>
      </c>
      <c r="O145" s="132">
        <v>0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3010</v>
      </c>
      <c r="AT145" s="134" t="s">
        <v>128</v>
      </c>
      <c r="AU145" s="134" t="s">
        <v>82</v>
      </c>
      <c r="AY145" s="13" t="s">
        <v>125</v>
      </c>
      <c r="BE145" s="135">
        <f>IF(N145="základní",J145,0)</f>
        <v>104000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3" t="s">
        <v>82</v>
      </c>
      <c r="BK145" s="135">
        <f>ROUND(I145*H145,2)</f>
        <v>104000</v>
      </c>
      <c r="BL145" s="13" t="s">
        <v>3010</v>
      </c>
      <c r="BM145" s="134" t="s">
        <v>133</v>
      </c>
    </row>
    <row r="146" spans="2:65" s="1" customFormat="1" ht="38.4">
      <c r="B146" s="25"/>
      <c r="D146" s="136" t="s">
        <v>134</v>
      </c>
      <c r="F146" s="137" t="s">
        <v>4643</v>
      </c>
      <c r="L146" s="25"/>
      <c r="M146" s="138"/>
      <c r="T146" s="49"/>
      <c r="AT146" s="13" t="s">
        <v>134</v>
      </c>
      <c r="AU146" s="13" t="s">
        <v>82</v>
      </c>
    </row>
    <row r="147" spans="2:65" s="1" customFormat="1" ht="19.2">
      <c r="B147" s="25"/>
      <c r="D147" s="136" t="s">
        <v>136</v>
      </c>
      <c r="F147" s="139" t="s">
        <v>4644</v>
      </c>
      <c r="L147" s="25"/>
      <c r="M147" s="138"/>
      <c r="T147" s="49"/>
      <c r="AT147" s="13" t="s">
        <v>136</v>
      </c>
      <c r="AU147" s="13" t="s">
        <v>82</v>
      </c>
    </row>
    <row r="148" spans="2:65" s="1" customFormat="1" ht="16.5" customHeight="1">
      <c r="B148" s="25"/>
      <c r="C148" s="124" t="s">
        <v>198</v>
      </c>
      <c r="D148" s="124" t="s">
        <v>128</v>
      </c>
      <c r="E148" s="125" t="s">
        <v>4645</v>
      </c>
      <c r="F148" s="126" t="s">
        <v>4646</v>
      </c>
      <c r="G148" s="127" t="s">
        <v>131</v>
      </c>
      <c r="H148" s="128">
        <v>6</v>
      </c>
      <c r="I148" s="129">
        <v>16000</v>
      </c>
      <c r="J148" s="129">
        <f>ROUND(I148*H148,2)</f>
        <v>96000</v>
      </c>
      <c r="K148" s="126" t="s">
        <v>132</v>
      </c>
      <c r="L148" s="25"/>
      <c r="M148" s="130" t="s">
        <v>1</v>
      </c>
      <c r="N148" s="131" t="s">
        <v>39</v>
      </c>
      <c r="O148" s="132">
        <v>0</v>
      </c>
      <c r="P148" s="132">
        <f>O148*H148</f>
        <v>0</v>
      </c>
      <c r="Q148" s="132">
        <v>0</v>
      </c>
      <c r="R148" s="132">
        <f>Q148*H148</f>
        <v>0</v>
      </c>
      <c r="S148" s="132">
        <v>0</v>
      </c>
      <c r="T148" s="133">
        <f>S148*H148</f>
        <v>0</v>
      </c>
      <c r="AR148" s="134" t="s">
        <v>3010</v>
      </c>
      <c r="AT148" s="134" t="s">
        <v>128</v>
      </c>
      <c r="AU148" s="134" t="s">
        <v>82</v>
      </c>
      <c r="AY148" s="13" t="s">
        <v>125</v>
      </c>
      <c r="BE148" s="135">
        <f>IF(N148="základní",J148,0)</f>
        <v>96000</v>
      </c>
      <c r="BF148" s="135">
        <f>IF(N148="snížená",J148,0)</f>
        <v>0</v>
      </c>
      <c r="BG148" s="135">
        <f>IF(N148="zákl. přenesená",J148,0)</f>
        <v>0</v>
      </c>
      <c r="BH148" s="135">
        <f>IF(N148="sníž. přenesená",J148,0)</f>
        <v>0</v>
      </c>
      <c r="BI148" s="135">
        <f>IF(N148="nulová",J148,0)</f>
        <v>0</v>
      </c>
      <c r="BJ148" s="13" t="s">
        <v>82</v>
      </c>
      <c r="BK148" s="135">
        <f>ROUND(I148*H148,2)</f>
        <v>96000</v>
      </c>
      <c r="BL148" s="13" t="s">
        <v>3010</v>
      </c>
      <c r="BM148" s="134" t="s">
        <v>147</v>
      </c>
    </row>
    <row r="149" spans="2:65" s="1" customFormat="1" ht="38.4">
      <c r="B149" s="25"/>
      <c r="D149" s="136" t="s">
        <v>134</v>
      </c>
      <c r="F149" s="137" t="s">
        <v>4647</v>
      </c>
      <c r="L149" s="25"/>
      <c r="M149" s="138"/>
      <c r="T149" s="49"/>
      <c r="AT149" s="13" t="s">
        <v>134</v>
      </c>
      <c r="AU149" s="13" t="s">
        <v>82</v>
      </c>
    </row>
    <row r="150" spans="2:65" s="1" customFormat="1" ht="19.2">
      <c r="B150" s="25"/>
      <c r="D150" s="136" t="s">
        <v>136</v>
      </c>
      <c r="F150" s="139" t="s">
        <v>4644</v>
      </c>
      <c r="L150" s="25"/>
      <c r="M150" s="138"/>
      <c r="T150" s="49"/>
      <c r="AT150" s="13" t="s">
        <v>136</v>
      </c>
      <c r="AU150" s="13" t="s">
        <v>82</v>
      </c>
    </row>
    <row r="151" spans="2:65" s="1" customFormat="1" ht="16.5" customHeight="1">
      <c r="B151" s="25"/>
      <c r="C151" s="124" t="s">
        <v>167</v>
      </c>
      <c r="D151" s="124" t="s">
        <v>128</v>
      </c>
      <c r="E151" s="125" t="s">
        <v>4648</v>
      </c>
      <c r="F151" s="126" t="s">
        <v>4649</v>
      </c>
      <c r="G151" s="127" t="s">
        <v>4650</v>
      </c>
      <c r="H151" s="128">
        <v>500</v>
      </c>
      <c r="I151" s="129">
        <v>1000</v>
      </c>
      <c r="J151" s="129">
        <f>ROUND(I151*H151,2)</f>
        <v>500000</v>
      </c>
      <c r="K151" s="126" t="s">
        <v>1</v>
      </c>
      <c r="L151" s="25"/>
      <c r="M151" s="130" t="s">
        <v>1</v>
      </c>
      <c r="N151" s="131" t="s">
        <v>39</v>
      </c>
      <c r="O151" s="132">
        <v>0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3010</v>
      </c>
      <c r="AT151" s="134" t="s">
        <v>128</v>
      </c>
      <c r="AU151" s="134" t="s">
        <v>82</v>
      </c>
      <c r="AY151" s="13" t="s">
        <v>125</v>
      </c>
      <c r="BE151" s="135">
        <f>IF(N151="základní",J151,0)</f>
        <v>500000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3" t="s">
        <v>82</v>
      </c>
      <c r="BK151" s="135">
        <f>ROUND(I151*H151,2)</f>
        <v>500000</v>
      </c>
      <c r="BL151" s="13" t="s">
        <v>3010</v>
      </c>
      <c r="BM151" s="134" t="s">
        <v>151</v>
      </c>
    </row>
    <row r="152" spans="2:65" s="1" customFormat="1" ht="28.8">
      <c r="B152" s="25"/>
      <c r="D152" s="136" t="s">
        <v>134</v>
      </c>
      <c r="F152" s="137" t="s">
        <v>4651</v>
      </c>
      <c r="L152" s="25"/>
      <c r="M152" s="138"/>
      <c r="T152" s="49"/>
      <c r="AT152" s="13" t="s">
        <v>134</v>
      </c>
      <c r="AU152" s="13" t="s">
        <v>82</v>
      </c>
    </row>
    <row r="153" spans="2:65" s="1" customFormat="1" ht="19.2">
      <c r="B153" s="25"/>
      <c r="D153" s="136" t="s">
        <v>136</v>
      </c>
      <c r="F153" s="139" t="s">
        <v>4652</v>
      </c>
      <c r="L153" s="25"/>
      <c r="M153" s="138"/>
      <c r="T153" s="49"/>
      <c r="AT153" s="13" t="s">
        <v>136</v>
      </c>
      <c r="AU153" s="13" t="s">
        <v>82</v>
      </c>
    </row>
    <row r="154" spans="2:65" s="1" customFormat="1" ht="16.5" customHeight="1">
      <c r="B154" s="25"/>
      <c r="C154" s="124" t="s">
        <v>208</v>
      </c>
      <c r="D154" s="124" t="s">
        <v>128</v>
      </c>
      <c r="E154" s="125" t="s">
        <v>4653</v>
      </c>
      <c r="F154" s="126" t="s">
        <v>4654</v>
      </c>
      <c r="G154" s="127" t="s">
        <v>131</v>
      </c>
      <c r="H154" s="128">
        <v>3</v>
      </c>
      <c r="I154" s="129">
        <v>20000</v>
      </c>
      <c r="J154" s="129">
        <f>ROUND(I154*H154,2)</f>
        <v>60000</v>
      </c>
      <c r="K154" s="126" t="s">
        <v>132</v>
      </c>
      <c r="L154" s="25"/>
      <c r="M154" s="130" t="s">
        <v>1</v>
      </c>
      <c r="N154" s="131" t="s">
        <v>39</v>
      </c>
      <c r="O154" s="132">
        <v>0</v>
      </c>
      <c r="P154" s="132">
        <f>O154*H154</f>
        <v>0</v>
      </c>
      <c r="Q154" s="132">
        <v>0</v>
      </c>
      <c r="R154" s="132">
        <f>Q154*H154</f>
        <v>0</v>
      </c>
      <c r="S154" s="132">
        <v>0</v>
      </c>
      <c r="T154" s="133">
        <f>S154*H154</f>
        <v>0</v>
      </c>
      <c r="AR154" s="134" t="s">
        <v>3010</v>
      </c>
      <c r="AT154" s="134" t="s">
        <v>128</v>
      </c>
      <c r="AU154" s="134" t="s">
        <v>82</v>
      </c>
      <c r="AY154" s="13" t="s">
        <v>125</v>
      </c>
      <c r="BE154" s="135">
        <f>IF(N154="základní",J154,0)</f>
        <v>60000</v>
      </c>
      <c r="BF154" s="135">
        <f>IF(N154="snížená",J154,0)</f>
        <v>0</v>
      </c>
      <c r="BG154" s="135">
        <f>IF(N154="zákl. přenesená",J154,0)</f>
        <v>0</v>
      </c>
      <c r="BH154" s="135">
        <f>IF(N154="sníž. přenesená",J154,0)</f>
        <v>0</v>
      </c>
      <c r="BI154" s="135">
        <f>IF(N154="nulová",J154,0)</f>
        <v>0</v>
      </c>
      <c r="BJ154" s="13" t="s">
        <v>82</v>
      </c>
      <c r="BK154" s="135">
        <f>ROUND(I154*H154,2)</f>
        <v>60000</v>
      </c>
      <c r="BL154" s="13" t="s">
        <v>3010</v>
      </c>
      <c r="BM154" s="134" t="s">
        <v>155</v>
      </c>
    </row>
    <row r="155" spans="2:65" s="1" customFormat="1" ht="28.8">
      <c r="B155" s="25"/>
      <c r="D155" s="136" t="s">
        <v>134</v>
      </c>
      <c r="F155" s="137" t="s">
        <v>4655</v>
      </c>
      <c r="L155" s="25"/>
      <c r="M155" s="138"/>
      <c r="T155" s="49"/>
      <c r="AT155" s="13" t="s">
        <v>134</v>
      </c>
      <c r="AU155" s="13" t="s">
        <v>82</v>
      </c>
    </row>
    <row r="156" spans="2:65" s="1" customFormat="1" ht="21.75" customHeight="1">
      <c r="B156" s="25"/>
      <c r="C156" s="124" t="s">
        <v>173</v>
      </c>
      <c r="D156" s="124" t="s">
        <v>128</v>
      </c>
      <c r="E156" s="125" t="s">
        <v>4656</v>
      </c>
      <c r="F156" s="126" t="s">
        <v>4657</v>
      </c>
      <c r="G156" s="127" t="s">
        <v>4606</v>
      </c>
      <c r="H156" s="128">
        <v>1</v>
      </c>
      <c r="I156" s="129">
        <v>10000</v>
      </c>
      <c r="J156" s="129">
        <f>ROUND(I156*H156,2)</f>
        <v>10000</v>
      </c>
      <c r="K156" s="126" t="s">
        <v>1</v>
      </c>
      <c r="L156" s="25"/>
      <c r="M156" s="130" t="s">
        <v>1</v>
      </c>
      <c r="N156" s="131" t="s">
        <v>39</v>
      </c>
      <c r="O156" s="132">
        <v>0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3">
        <f>S156*H156</f>
        <v>0</v>
      </c>
      <c r="AR156" s="134" t="s">
        <v>3010</v>
      </c>
      <c r="AT156" s="134" t="s">
        <v>128</v>
      </c>
      <c r="AU156" s="134" t="s">
        <v>82</v>
      </c>
      <c r="AY156" s="13" t="s">
        <v>125</v>
      </c>
      <c r="BE156" s="135">
        <f>IF(N156="základní",J156,0)</f>
        <v>10000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3" t="s">
        <v>82</v>
      </c>
      <c r="BK156" s="135">
        <f>ROUND(I156*H156,2)</f>
        <v>10000</v>
      </c>
      <c r="BL156" s="13" t="s">
        <v>3010</v>
      </c>
      <c r="BM156" s="134" t="s">
        <v>4658</v>
      </c>
    </row>
    <row r="157" spans="2:65" s="1" customFormat="1" ht="28.8">
      <c r="B157" s="25"/>
      <c r="D157" s="136" t="s">
        <v>134</v>
      </c>
      <c r="F157" s="137" t="s">
        <v>4659</v>
      </c>
      <c r="L157" s="25"/>
      <c r="M157" s="138"/>
      <c r="T157" s="49"/>
      <c r="AT157" s="13" t="s">
        <v>134</v>
      </c>
      <c r="AU157" s="13" t="s">
        <v>82</v>
      </c>
    </row>
    <row r="158" spans="2:65" s="1" customFormat="1" ht="21.75" customHeight="1">
      <c r="B158" s="25"/>
      <c r="C158" s="124" t="s">
        <v>217</v>
      </c>
      <c r="D158" s="124" t="s">
        <v>128</v>
      </c>
      <c r="E158" s="125" t="s">
        <v>4660</v>
      </c>
      <c r="F158" s="126" t="s">
        <v>4661</v>
      </c>
      <c r="G158" s="127" t="s">
        <v>4606</v>
      </c>
      <c r="H158" s="128">
        <v>1</v>
      </c>
      <c r="I158" s="129">
        <v>30000</v>
      </c>
      <c r="J158" s="129">
        <f>ROUND(I158*H158,2)</f>
        <v>30000</v>
      </c>
      <c r="K158" s="126" t="s">
        <v>1</v>
      </c>
      <c r="L158" s="25"/>
      <c r="M158" s="130" t="s">
        <v>1</v>
      </c>
      <c r="N158" s="131" t="s">
        <v>39</v>
      </c>
      <c r="O158" s="132">
        <v>0</v>
      </c>
      <c r="P158" s="132">
        <f>O158*H158</f>
        <v>0</v>
      </c>
      <c r="Q158" s="132">
        <v>0</v>
      </c>
      <c r="R158" s="132">
        <f>Q158*H158</f>
        <v>0</v>
      </c>
      <c r="S158" s="132">
        <v>0</v>
      </c>
      <c r="T158" s="133">
        <f>S158*H158</f>
        <v>0</v>
      </c>
      <c r="AR158" s="134" t="s">
        <v>3010</v>
      </c>
      <c r="AT158" s="134" t="s">
        <v>128</v>
      </c>
      <c r="AU158" s="134" t="s">
        <v>82</v>
      </c>
      <c r="AY158" s="13" t="s">
        <v>125</v>
      </c>
      <c r="BE158" s="135">
        <f>IF(N158="základní",J158,0)</f>
        <v>30000</v>
      </c>
      <c r="BF158" s="135">
        <f>IF(N158="snížená",J158,0)</f>
        <v>0</v>
      </c>
      <c r="BG158" s="135">
        <f>IF(N158="zákl. přenesená",J158,0)</f>
        <v>0</v>
      </c>
      <c r="BH158" s="135">
        <f>IF(N158="sníž. přenesená",J158,0)</f>
        <v>0</v>
      </c>
      <c r="BI158" s="135">
        <f>IF(N158="nulová",J158,0)</f>
        <v>0</v>
      </c>
      <c r="BJ158" s="13" t="s">
        <v>82</v>
      </c>
      <c r="BK158" s="135">
        <f>ROUND(I158*H158,2)</f>
        <v>30000</v>
      </c>
      <c r="BL158" s="13" t="s">
        <v>3010</v>
      </c>
      <c r="BM158" s="134" t="s">
        <v>4662</v>
      </c>
    </row>
    <row r="159" spans="2:65" s="1" customFormat="1" ht="28.8">
      <c r="B159" s="25"/>
      <c r="D159" s="136" t="s">
        <v>134</v>
      </c>
      <c r="F159" s="137" t="s">
        <v>4659</v>
      </c>
      <c r="L159" s="25"/>
      <c r="M159" s="138"/>
      <c r="T159" s="49"/>
      <c r="AT159" s="13" t="s">
        <v>134</v>
      </c>
      <c r="AU159" s="13" t="s">
        <v>82</v>
      </c>
    </row>
    <row r="160" spans="2:65" s="1" customFormat="1" ht="21.75" customHeight="1">
      <c r="B160" s="25"/>
      <c r="C160" s="124" t="s">
        <v>178</v>
      </c>
      <c r="D160" s="124" t="s">
        <v>128</v>
      </c>
      <c r="E160" s="125" t="s">
        <v>4663</v>
      </c>
      <c r="F160" s="126" t="s">
        <v>4664</v>
      </c>
      <c r="G160" s="127" t="s">
        <v>4606</v>
      </c>
      <c r="H160" s="128">
        <v>1</v>
      </c>
      <c r="I160" s="129">
        <v>50000</v>
      </c>
      <c r="J160" s="129">
        <f>ROUND(I160*H160,2)</f>
        <v>50000</v>
      </c>
      <c r="K160" s="126" t="s">
        <v>1</v>
      </c>
      <c r="L160" s="25"/>
      <c r="M160" s="130" t="s">
        <v>1</v>
      </c>
      <c r="N160" s="131" t="s">
        <v>39</v>
      </c>
      <c r="O160" s="132">
        <v>0</v>
      </c>
      <c r="P160" s="132">
        <f>O160*H160</f>
        <v>0</v>
      </c>
      <c r="Q160" s="132">
        <v>0</v>
      </c>
      <c r="R160" s="132">
        <f>Q160*H160</f>
        <v>0</v>
      </c>
      <c r="S160" s="132">
        <v>0</v>
      </c>
      <c r="T160" s="133">
        <f>S160*H160</f>
        <v>0</v>
      </c>
      <c r="AR160" s="134" t="s">
        <v>3010</v>
      </c>
      <c r="AT160" s="134" t="s">
        <v>128</v>
      </c>
      <c r="AU160" s="134" t="s">
        <v>82</v>
      </c>
      <c r="AY160" s="13" t="s">
        <v>125</v>
      </c>
      <c r="BE160" s="135">
        <f>IF(N160="základní",J160,0)</f>
        <v>50000</v>
      </c>
      <c r="BF160" s="135">
        <f>IF(N160="snížená",J160,0)</f>
        <v>0</v>
      </c>
      <c r="BG160" s="135">
        <f>IF(N160="zákl. přenesená",J160,0)</f>
        <v>0</v>
      </c>
      <c r="BH160" s="135">
        <f>IF(N160="sníž. přenesená",J160,0)</f>
        <v>0</v>
      </c>
      <c r="BI160" s="135">
        <f>IF(N160="nulová",J160,0)</f>
        <v>0</v>
      </c>
      <c r="BJ160" s="13" t="s">
        <v>82</v>
      </c>
      <c r="BK160" s="135">
        <f>ROUND(I160*H160,2)</f>
        <v>50000</v>
      </c>
      <c r="BL160" s="13" t="s">
        <v>3010</v>
      </c>
      <c r="BM160" s="134" t="s">
        <v>4665</v>
      </c>
    </row>
    <row r="161" spans="2:65" s="1" customFormat="1" ht="28.8">
      <c r="B161" s="25"/>
      <c r="D161" s="136" t="s">
        <v>134</v>
      </c>
      <c r="F161" s="137" t="s">
        <v>4659</v>
      </c>
      <c r="L161" s="25"/>
      <c r="M161" s="138"/>
      <c r="T161" s="49"/>
      <c r="AT161" s="13" t="s">
        <v>134</v>
      </c>
      <c r="AU161" s="13" t="s">
        <v>82</v>
      </c>
    </row>
    <row r="162" spans="2:65" s="1" customFormat="1" ht="21.75" customHeight="1">
      <c r="B162" s="25"/>
      <c r="C162" s="124" t="s">
        <v>7</v>
      </c>
      <c r="D162" s="124" t="s">
        <v>128</v>
      </c>
      <c r="E162" s="125" t="s">
        <v>4666</v>
      </c>
      <c r="F162" s="126" t="s">
        <v>4667</v>
      </c>
      <c r="G162" s="127" t="s">
        <v>4606</v>
      </c>
      <c r="H162" s="128">
        <v>1</v>
      </c>
      <c r="I162" s="129">
        <v>70000</v>
      </c>
      <c r="J162" s="129">
        <f>ROUND(I162*H162,2)</f>
        <v>70000</v>
      </c>
      <c r="K162" s="126" t="s">
        <v>1</v>
      </c>
      <c r="L162" s="25"/>
      <c r="M162" s="130" t="s">
        <v>1</v>
      </c>
      <c r="N162" s="131" t="s">
        <v>39</v>
      </c>
      <c r="O162" s="132">
        <v>0</v>
      </c>
      <c r="P162" s="132">
        <f>O162*H162</f>
        <v>0</v>
      </c>
      <c r="Q162" s="132">
        <v>0</v>
      </c>
      <c r="R162" s="132">
        <f>Q162*H162</f>
        <v>0</v>
      </c>
      <c r="S162" s="132">
        <v>0</v>
      </c>
      <c r="T162" s="133">
        <f>S162*H162</f>
        <v>0</v>
      </c>
      <c r="AR162" s="134" t="s">
        <v>3010</v>
      </c>
      <c r="AT162" s="134" t="s">
        <v>128</v>
      </c>
      <c r="AU162" s="134" t="s">
        <v>82</v>
      </c>
      <c r="AY162" s="13" t="s">
        <v>125</v>
      </c>
      <c r="BE162" s="135">
        <f>IF(N162="základní",J162,0)</f>
        <v>70000</v>
      </c>
      <c r="BF162" s="135">
        <f>IF(N162="snížená",J162,0)</f>
        <v>0</v>
      </c>
      <c r="BG162" s="135">
        <f>IF(N162="zákl. přenesená",J162,0)</f>
        <v>0</v>
      </c>
      <c r="BH162" s="135">
        <f>IF(N162="sníž. přenesená",J162,0)</f>
        <v>0</v>
      </c>
      <c r="BI162" s="135">
        <f>IF(N162="nulová",J162,0)</f>
        <v>0</v>
      </c>
      <c r="BJ162" s="13" t="s">
        <v>82</v>
      </c>
      <c r="BK162" s="135">
        <f>ROUND(I162*H162,2)</f>
        <v>70000</v>
      </c>
      <c r="BL162" s="13" t="s">
        <v>3010</v>
      </c>
      <c r="BM162" s="134" t="s">
        <v>4668</v>
      </c>
    </row>
    <row r="163" spans="2:65" s="1" customFormat="1" ht="28.8">
      <c r="B163" s="25"/>
      <c r="D163" s="136" t="s">
        <v>134</v>
      </c>
      <c r="F163" s="137" t="s">
        <v>4659</v>
      </c>
      <c r="L163" s="25"/>
      <c r="M163" s="138"/>
      <c r="T163" s="49"/>
      <c r="AT163" s="13" t="s">
        <v>134</v>
      </c>
      <c r="AU163" s="13" t="s">
        <v>82</v>
      </c>
    </row>
    <row r="164" spans="2:65" s="1" customFormat="1" ht="16.5" customHeight="1">
      <c r="B164" s="25"/>
      <c r="C164" s="124" t="s">
        <v>183</v>
      </c>
      <c r="D164" s="124" t="s">
        <v>128</v>
      </c>
      <c r="E164" s="125" t="s">
        <v>4669</v>
      </c>
      <c r="F164" s="126" t="s">
        <v>4670</v>
      </c>
      <c r="G164" s="127" t="s">
        <v>140</v>
      </c>
      <c r="H164" s="128">
        <v>950</v>
      </c>
      <c r="I164" s="129">
        <v>400</v>
      </c>
      <c r="J164" s="129">
        <f>ROUND(I164*H164,2)</f>
        <v>380000</v>
      </c>
      <c r="K164" s="126" t="s">
        <v>1</v>
      </c>
      <c r="L164" s="25"/>
      <c r="M164" s="130" t="s">
        <v>1</v>
      </c>
      <c r="N164" s="131" t="s">
        <v>39</v>
      </c>
      <c r="O164" s="132">
        <v>0</v>
      </c>
      <c r="P164" s="132">
        <f>O164*H164</f>
        <v>0</v>
      </c>
      <c r="Q164" s="132">
        <v>0</v>
      </c>
      <c r="R164" s="132">
        <f>Q164*H164</f>
        <v>0</v>
      </c>
      <c r="S164" s="132">
        <v>0</v>
      </c>
      <c r="T164" s="133">
        <f>S164*H164</f>
        <v>0</v>
      </c>
      <c r="AR164" s="134" t="s">
        <v>3010</v>
      </c>
      <c r="AT164" s="134" t="s">
        <v>128</v>
      </c>
      <c r="AU164" s="134" t="s">
        <v>82</v>
      </c>
      <c r="AY164" s="13" t="s">
        <v>125</v>
      </c>
      <c r="BE164" s="135">
        <f>IF(N164="základní",J164,0)</f>
        <v>380000</v>
      </c>
      <c r="BF164" s="135">
        <f>IF(N164="snížená",J164,0)</f>
        <v>0</v>
      </c>
      <c r="BG164" s="135">
        <f>IF(N164="zákl. přenesená",J164,0)</f>
        <v>0</v>
      </c>
      <c r="BH164" s="135">
        <f>IF(N164="sníž. přenesená",J164,0)</f>
        <v>0</v>
      </c>
      <c r="BI164" s="135">
        <f>IF(N164="nulová",J164,0)</f>
        <v>0</v>
      </c>
      <c r="BJ164" s="13" t="s">
        <v>82</v>
      </c>
      <c r="BK164" s="135">
        <f>ROUND(I164*H164,2)</f>
        <v>380000</v>
      </c>
      <c r="BL164" s="13" t="s">
        <v>3010</v>
      </c>
      <c r="BM164" s="134" t="s">
        <v>8</v>
      </c>
    </row>
    <row r="165" spans="2:65" s="1" customFormat="1">
      <c r="B165" s="25"/>
      <c r="D165" s="136" t="s">
        <v>134</v>
      </c>
      <c r="F165" s="137" t="s">
        <v>4670</v>
      </c>
      <c r="L165" s="25"/>
      <c r="M165" s="138"/>
      <c r="T165" s="49"/>
      <c r="AT165" s="13" t="s">
        <v>134</v>
      </c>
      <c r="AU165" s="13" t="s">
        <v>82</v>
      </c>
    </row>
    <row r="166" spans="2:65" s="1" customFormat="1" ht="19.2">
      <c r="B166" s="25"/>
      <c r="D166" s="136" t="s">
        <v>136</v>
      </c>
      <c r="F166" s="139" t="s">
        <v>4652</v>
      </c>
      <c r="L166" s="25"/>
      <c r="M166" s="138"/>
      <c r="T166" s="49"/>
      <c r="AT166" s="13" t="s">
        <v>136</v>
      </c>
      <c r="AU166" s="13" t="s">
        <v>82</v>
      </c>
    </row>
    <row r="167" spans="2:65" s="1" customFormat="1" ht="16.5" customHeight="1">
      <c r="B167" s="25"/>
      <c r="C167" s="124" t="s">
        <v>235</v>
      </c>
      <c r="D167" s="124" t="s">
        <v>128</v>
      </c>
      <c r="E167" s="125" t="s">
        <v>4671</v>
      </c>
      <c r="F167" s="126" t="s">
        <v>4672</v>
      </c>
      <c r="G167" s="127" t="s">
        <v>140</v>
      </c>
      <c r="H167" s="128">
        <v>300</v>
      </c>
      <c r="I167" s="129">
        <v>400</v>
      </c>
      <c r="J167" s="129">
        <f>ROUND(I167*H167,2)</f>
        <v>120000</v>
      </c>
      <c r="K167" s="126" t="s">
        <v>1</v>
      </c>
      <c r="L167" s="25"/>
      <c r="M167" s="130" t="s">
        <v>1</v>
      </c>
      <c r="N167" s="131" t="s">
        <v>39</v>
      </c>
      <c r="O167" s="132">
        <v>0</v>
      </c>
      <c r="P167" s="132">
        <f>O167*H167</f>
        <v>0</v>
      </c>
      <c r="Q167" s="132">
        <v>0</v>
      </c>
      <c r="R167" s="132">
        <f>Q167*H167</f>
        <v>0</v>
      </c>
      <c r="S167" s="132">
        <v>0</v>
      </c>
      <c r="T167" s="133">
        <f>S167*H167</f>
        <v>0</v>
      </c>
      <c r="AR167" s="134" t="s">
        <v>3010</v>
      </c>
      <c r="AT167" s="134" t="s">
        <v>128</v>
      </c>
      <c r="AU167" s="134" t="s">
        <v>82</v>
      </c>
      <c r="AY167" s="13" t="s">
        <v>125</v>
      </c>
      <c r="BE167" s="135">
        <f>IF(N167="základní",J167,0)</f>
        <v>120000</v>
      </c>
      <c r="BF167" s="135">
        <f>IF(N167="snížená",J167,0)</f>
        <v>0</v>
      </c>
      <c r="BG167" s="135">
        <f>IF(N167="zákl. přenesená",J167,0)</f>
        <v>0</v>
      </c>
      <c r="BH167" s="135">
        <f>IF(N167="sníž. přenesená",J167,0)</f>
        <v>0</v>
      </c>
      <c r="BI167" s="135">
        <f>IF(N167="nulová",J167,0)</f>
        <v>0</v>
      </c>
      <c r="BJ167" s="13" t="s">
        <v>82</v>
      </c>
      <c r="BK167" s="135">
        <f>ROUND(I167*H167,2)</f>
        <v>120000</v>
      </c>
      <c r="BL167" s="13" t="s">
        <v>3010</v>
      </c>
      <c r="BM167" s="134" t="s">
        <v>163</v>
      </c>
    </row>
    <row r="168" spans="2:65" s="1" customFormat="1">
      <c r="B168" s="25"/>
      <c r="D168" s="136" t="s">
        <v>134</v>
      </c>
      <c r="F168" s="137" t="s">
        <v>4672</v>
      </c>
      <c r="L168" s="25"/>
      <c r="M168" s="138"/>
      <c r="T168" s="49"/>
      <c r="AT168" s="13" t="s">
        <v>134</v>
      </c>
      <c r="AU168" s="13" t="s">
        <v>82</v>
      </c>
    </row>
    <row r="169" spans="2:65" s="1" customFormat="1" ht="19.2">
      <c r="B169" s="25"/>
      <c r="D169" s="136" t="s">
        <v>136</v>
      </c>
      <c r="F169" s="139" t="s">
        <v>4673</v>
      </c>
      <c r="L169" s="25"/>
      <c r="M169" s="138"/>
      <c r="T169" s="49"/>
      <c r="AT169" s="13" t="s">
        <v>136</v>
      </c>
      <c r="AU169" s="13" t="s">
        <v>82</v>
      </c>
    </row>
    <row r="170" spans="2:65" s="1" customFormat="1" ht="24.15" customHeight="1">
      <c r="B170" s="25"/>
      <c r="C170" s="124" t="s">
        <v>187</v>
      </c>
      <c r="D170" s="124" t="s">
        <v>128</v>
      </c>
      <c r="E170" s="125" t="s">
        <v>4674</v>
      </c>
      <c r="F170" s="126" t="s">
        <v>4675</v>
      </c>
      <c r="G170" s="127" t="s">
        <v>4606</v>
      </c>
      <c r="H170" s="128">
        <v>20</v>
      </c>
      <c r="I170" s="129">
        <v>20000</v>
      </c>
      <c r="J170" s="129">
        <f>ROUND(I170*H170,2)</f>
        <v>400000</v>
      </c>
      <c r="K170" s="126" t="s">
        <v>1</v>
      </c>
      <c r="L170" s="25"/>
      <c r="M170" s="130" t="s">
        <v>1</v>
      </c>
      <c r="N170" s="131" t="s">
        <v>39</v>
      </c>
      <c r="O170" s="132">
        <v>0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3010</v>
      </c>
      <c r="AT170" s="134" t="s">
        <v>128</v>
      </c>
      <c r="AU170" s="134" t="s">
        <v>82</v>
      </c>
      <c r="AY170" s="13" t="s">
        <v>125</v>
      </c>
      <c r="BE170" s="135">
        <f>IF(N170="základní",J170,0)</f>
        <v>400000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3" t="s">
        <v>82</v>
      </c>
      <c r="BK170" s="135">
        <f>ROUND(I170*H170,2)</f>
        <v>400000</v>
      </c>
      <c r="BL170" s="13" t="s">
        <v>3010</v>
      </c>
      <c r="BM170" s="134" t="s">
        <v>167</v>
      </c>
    </row>
    <row r="171" spans="2:65" s="1" customFormat="1">
      <c r="B171" s="25"/>
      <c r="D171" s="136" t="s">
        <v>134</v>
      </c>
      <c r="F171" s="137" t="s">
        <v>4675</v>
      </c>
      <c r="L171" s="25"/>
      <c r="M171" s="138"/>
      <c r="T171" s="49"/>
      <c r="AT171" s="13" t="s">
        <v>134</v>
      </c>
      <c r="AU171" s="13" t="s">
        <v>82</v>
      </c>
    </row>
    <row r="172" spans="2:65" s="1" customFormat="1" ht="24.15" customHeight="1">
      <c r="B172" s="25"/>
      <c r="C172" s="124" t="s">
        <v>244</v>
      </c>
      <c r="D172" s="124" t="s">
        <v>128</v>
      </c>
      <c r="E172" s="125" t="s">
        <v>4676</v>
      </c>
      <c r="F172" s="126" t="s">
        <v>4677</v>
      </c>
      <c r="G172" s="127" t="s">
        <v>4606</v>
      </c>
      <c r="H172" s="128">
        <v>9</v>
      </c>
      <c r="I172" s="129">
        <v>40000</v>
      </c>
      <c r="J172" s="129">
        <f>ROUND(I172*H172,2)</f>
        <v>360000</v>
      </c>
      <c r="K172" s="126" t="s">
        <v>1</v>
      </c>
      <c r="L172" s="25"/>
      <c r="M172" s="130" t="s">
        <v>1</v>
      </c>
      <c r="N172" s="131" t="s">
        <v>39</v>
      </c>
      <c r="O172" s="132">
        <v>0</v>
      </c>
      <c r="P172" s="132">
        <f>O172*H172</f>
        <v>0</v>
      </c>
      <c r="Q172" s="132">
        <v>0</v>
      </c>
      <c r="R172" s="132">
        <f>Q172*H172</f>
        <v>0</v>
      </c>
      <c r="S172" s="132">
        <v>0</v>
      </c>
      <c r="T172" s="133">
        <f>S172*H172</f>
        <v>0</v>
      </c>
      <c r="AR172" s="134" t="s">
        <v>3010</v>
      </c>
      <c r="AT172" s="134" t="s">
        <v>128</v>
      </c>
      <c r="AU172" s="134" t="s">
        <v>82</v>
      </c>
      <c r="AY172" s="13" t="s">
        <v>125</v>
      </c>
      <c r="BE172" s="135">
        <f>IF(N172="základní",J172,0)</f>
        <v>360000</v>
      </c>
      <c r="BF172" s="135">
        <f>IF(N172="snížená",J172,0)</f>
        <v>0</v>
      </c>
      <c r="BG172" s="135">
        <f>IF(N172="zákl. přenesená",J172,0)</f>
        <v>0</v>
      </c>
      <c r="BH172" s="135">
        <f>IF(N172="sníž. přenesená",J172,0)</f>
        <v>0</v>
      </c>
      <c r="BI172" s="135">
        <f>IF(N172="nulová",J172,0)</f>
        <v>0</v>
      </c>
      <c r="BJ172" s="13" t="s">
        <v>82</v>
      </c>
      <c r="BK172" s="135">
        <f>ROUND(I172*H172,2)</f>
        <v>360000</v>
      </c>
      <c r="BL172" s="13" t="s">
        <v>3010</v>
      </c>
      <c r="BM172" s="134" t="s">
        <v>173</v>
      </c>
    </row>
    <row r="173" spans="2:65" s="1" customFormat="1">
      <c r="B173" s="25"/>
      <c r="D173" s="136" t="s">
        <v>134</v>
      </c>
      <c r="F173" s="137" t="s">
        <v>4677</v>
      </c>
      <c r="L173" s="25"/>
      <c r="M173" s="138"/>
      <c r="T173" s="49"/>
      <c r="AT173" s="13" t="s">
        <v>134</v>
      </c>
      <c r="AU173" s="13" t="s">
        <v>82</v>
      </c>
    </row>
    <row r="174" spans="2:65" s="1" customFormat="1" ht="21.75" customHeight="1">
      <c r="B174" s="25"/>
      <c r="C174" s="124" t="s">
        <v>192</v>
      </c>
      <c r="D174" s="124" t="s">
        <v>128</v>
      </c>
      <c r="E174" s="125" t="s">
        <v>4678</v>
      </c>
      <c r="F174" s="126" t="s">
        <v>4679</v>
      </c>
      <c r="G174" s="127" t="s">
        <v>4606</v>
      </c>
      <c r="H174" s="128">
        <v>7</v>
      </c>
      <c r="I174" s="129">
        <v>80000</v>
      </c>
      <c r="J174" s="129">
        <f>ROUND(I174*H174,2)</f>
        <v>560000</v>
      </c>
      <c r="K174" s="126" t="s">
        <v>1</v>
      </c>
      <c r="L174" s="25"/>
      <c r="M174" s="130" t="s">
        <v>1</v>
      </c>
      <c r="N174" s="131" t="s">
        <v>39</v>
      </c>
      <c r="O174" s="132">
        <v>0</v>
      </c>
      <c r="P174" s="132">
        <f>O174*H174</f>
        <v>0</v>
      </c>
      <c r="Q174" s="132">
        <v>0</v>
      </c>
      <c r="R174" s="132">
        <f>Q174*H174</f>
        <v>0</v>
      </c>
      <c r="S174" s="132">
        <v>0</v>
      </c>
      <c r="T174" s="133">
        <f>S174*H174</f>
        <v>0</v>
      </c>
      <c r="AR174" s="134" t="s">
        <v>3010</v>
      </c>
      <c r="AT174" s="134" t="s">
        <v>128</v>
      </c>
      <c r="AU174" s="134" t="s">
        <v>82</v>
      </c>
      <c r="AY174" s="13" t="s">
        <v>125</v>
      </c>
      <c r="BE174" s="135">
        <f>IF(N174="základní",J174,0)</f>
        <v>560000</v>
      </c>
      <c r="BF174" s="135">
        <f>IF(N174="snížená",J174,0)</f>
        <v>0</v>
      </c>
      <c r="BG174" s="135">
        <f>IF(N174="zákl. přenesená",J174,0)</f>
        <v>0</v>
      </c>
      <c r="BH174" s="135">
        <f>IF(N174="sníž. přenesená",J174,0)</f>
        <v>0</v>
      </c>
      <c r="BI174" s="135">
        <f>IF(N174="nulová",J174,0)</f>
        <v>0</v>
      </c>
      <c r="BJ174" s="13" t="s">
        <v>82</v>
      </c>
      <c r="BK174" s="135">
        <f>ROUND(I174*H174,2)</f>
        <v>560000</v>
      </c>
      <c r="BL174" s="13" t="s">
        <v>3010</v>
      </c>
      <c r="BM174" s="134" t="s">
        <v>178</v>
      </c>
    </row>
    <row r="175" spans="2:65" s="1" customFormat="1">
      <c r="B175" s="25"/>
      <c r="D175" s="136" t="s">
        <v>134</v>
      </c>
      <c r="F175" s="137" t="s">
        <v>4679</v>
      </c>
      <c r="L175" s="25"/>
      <c r="M175" s="138"/>
      <c r="T175" s="49"/>
      <c r="AT175" s="13" t="s">
        <v>134</v>
      </c>
      <c r="AU175" s="13" t="s">
        <v>82</v>
      </c>
    </row>
    <row r="176" spans="2:65" s="1" customFormat="1" ht="24.15" customHeight="1">
      <c r="B176" s="25"/>
      <c r="C176" s="124" t="s">
        <v>253</v>
      </c>
      <c r="D176" s="124" t="s">
        <v>128</v>
      </c>
      <c r="E176" s="125" t="s">
        <v>4680</v>
      </c>
      <c r="F176" s="126" t="s">
        <v>4681</v>
      </c>
      <c r="G176" s="127" t="s">
        <v>140</v>
      </c>
      <c r="H176" s="128">
        <v>8000</v>
      </c>
      <c r="I176" s="129">
        <v>34</v>
      </c>
      <c r="J176" s="129">
        <f>ROUND(I176*H176,2)</f>
        <v>272000</v>
      </c>
      <c r="K176" s="126" t="s">
        <v>1</v>
      </c>
      <c r="L176" s="25"/>
      <c r="M176" s="130" t="s">
        <v>1</v>
      </c>
      <c r="N176" s="131" t="s">
        <v>39</v>
      </c>
      <c r="O176" s="132">
        <v>0</v>
      </c>
      <c r="P176" s="132">
        <f>O176*H176</f>
        <v>0</v>
      </c>
      <c r="Q176" s="132">
        <v>0</v>
      </c>
      <c r="R176" s="132">
        <f>Q176*H176</f>
        <v>0</v>
      </c>
      <c r="S176" s="132">
        <v>0</v>
      </c>
      <c r="T176" s="133">
        <f>S176*H176</f>
        <v>0</v>
      </c>
      <c r="AR176" s="134" t="s">
        <v>3010</v>
      </c>
      <c r="AT176" s="134" t="s">
        <v>128</v>
      </c>
      <c r="AU176" s="134" t="s">
        <v>82</v>
      </c>
      <c r="AY176" s="13" t="s">
        <v>125</v>
      </c>
      <c r="BE176" s="135">
        <f>IF(N176="základní",J176,0)</f>
        <v>272000</v>
      </c>
      <c r="BF176" s="135">
        <f>IF(N176="snížená",J176,0)</f>
        <v>0</v>
      </c>
      <c r="BG176" s="135">
        <f>IF(N176="zákl. přenesená",J176,0)</f>
        <v>0</v>
      </c>
      <c r="BH176" s="135">
        <f>IF(N176="sníž. přenesená",J176,0)</f>
        <v>0</v>
      </c>
      <c r="BI176" s="135">
        <f>IF(N176="nulová",J176,0)</f>
        <v>0</v>
      </c>
      <c r="BJ176" s="13" t="s">
        <v>82</v>
      </c>
      <c r="BK176" s="135">
        <f>ROUND(I176*H176,2)</f>
        <v>272000</v>
      </c>
      <c r="BL176" s="13" t="s">
        <v>3010</v>
      </c>
      <c r="BM176" s="134" t="s">
        <v>4682</v>
      </c>
    </row>
    <row r="177" spans="2:65" s="1" customFormat="1" ht="19.2">
      <c r="B177" s="25"/>
      <c r="D177" s="136" t="s">
        <v>134</v>
      </c>
      <c r="F177" s="137" t="s">
        <v>4681</v>
      </c>
      <c r="L177" s="25"/>
      <c r="M177" s="138"/>
      <c r="T177" s="49"/>
      <c r="AT177" s="13" t="s">
        <v>134</v>
      </c>
      <c r="AU177" s="13" t="s">
        <v>82</v>
      </c>
    </row>
    <row r="178" spans="2:65" s="1" customFormat="1" ht="24.15" customHeight="1">
      <c r="B178" s="25"/>
      <c r="C178" s="124" t="s">
        <v>196</v>
      </c>
      <c r="D178" s="124" t="s">
        <v>128</v>
      </c>
      <c r="E178" s="125" t="s">
        <v>4683</v>
      </c>
      <c r="F178" s="126" t="s">
        <v>4684</v>
      </c>
      <c r="G178" s="127" t="s">
        <v>140</v>
      </c>
      <c r="H178" s="128">
        <v>10000</v>
      </c>
      <c r="I178" s="129">
        <v>68</v>
      </c>
      <c r="J178" s="129">
        <f>ROUND(I178*H178,2)</f>
        <v>680000</v>
      </c>
      <c r="K178" s="126" t="s">
        <v>1</v>
      </c>
      <c r="L178" s="25"/>
      <c r="M178" s="130" t="s">
        <v>1</v>
      </c>
      <c r="N178" s="131" t="s">
        <v>39</v>
      </c>
      <c r="O178" s="132">
        <v>0</v>
      </c>
      <c r="P178" s="132">
        <f>O178*H178</f>
        <v>0</v>
      </c>
      <c r="Q178" s="132">
        <v>0</v>
      </c>
      <c r="R178" s="132">
        <f>Q178*H178</f>
        <v>0</v>
      </c>
      <c r="S178" s="132">
        <v>0</v>
      </c>
      <c r="T178" s="133">
        <f>S178*H178</f>
        <v>0</v>
      </c>
      <c r="AR178" s="134" t="s">
        <v>3010</v>
      </c>
      <c r="AT178" s="134" t="s">
        <v>128</v>
      </c>
      <c r="AU178" s="134" t="s">
        <v>82</v>
      </c>
      <c r="AY178" s="13" t="s">
        <v>125</v>
      </c>
      <c r="BE178" s="135">
        <f>IF(N178="základní",J178,0)</f>
        <v>680000</v>
      </c>
      <c r="BF178" s="135">
        <f>IF(N178="snížená",J178,0)</f>
        <v>0</v>
      </c>
      <c r="BG178" s="135">
        <f>IF(N178="zákl. přenesená",J178,0)</f>
        <v>0</v>
      </c>
      <c r="BH178" s="135">
        <f>IF(N178="sníž. přenesená",J178,0)</f>
        <v>0</v>
      </c>
      <c r="BI178" s="135">
        <f>IF(N178="nulová",J178,0)</f>
        <v>0</v>
      </c>
      <c r="BJ178" s="13" t="s">
        <v>82</v>
      </c>
      <c r="BK178" s="135">
        <f>ROUND(I178*H178,2)</f>
        <v>680000</v>
      </c>
      <c r="BL178" s="13" t="s">
        <v>3010</v>
      </c>
      <c r="BM178" s="134" t="s">
        <v>183</v>
      </c>
    </row>
    <row r="179" spans="2:65" s="1" customFormat="1" ht="19.2">
      <c r="B179" s="25"/>
      <c r="D179" s="136" t="s">
        <v>134</v>
      </c>
      <c r="F179" s="137" t="s">
        <v>4684</v>
      </c>
      <c r="L179" s="25"/>
      <c r="M179" s="138"/>
      <c r="T179" s="49"/>
      <c r="AT179" s="13" t="s">
        <v>134</v>
      </c>
      <c r="AU179" s="13" t="s">
        <v>82</v>
      </c>
    </row>
    <row r="180" spans="2:65" s="1" customFormat="1" ht="24.15" customHeight="1">
      <c r="B180" s="25"/>
      <c r="C180" s="124" t="s">
        <v>262</v>
      </c>
      <c r="D180" s="124" t="s">
        <v>128</v>
      </c>
      <c r="E180" s="125" t="s">
        <v>4685</v>
      </c>
      <c r="F180" s="126" t="s">
        <v>4686</v>
      </c>
      <c r="G180" s="127" t="s">
        <v>140</v>
      </c>
      <c r="H180" s="128">
        <v>12000</v>
      </c>
      <c r="I180" s="129">
        <v>102</v>
      </c>
      <c r="J180" s="129">
        <f>ROUND(I180*H180,2)</f>
        <v>1224000</v>
      </c>
      <c r="K180" s="126" t="s">
        <v>1</v>
      </c>
      <c r="L180" s="25"/>
      <c r="M180" s="130" t="s">
        <v>1</v>
      </c>
      <c r="N180" s="131" t="s">
        <v>39</v>
      </c>
      <c r="O180" s="132">
        <v>0</v>
      </c>
      <c r="P180" s="132">
        <f>O180*H180</f>
        <v>0</v>
      </c>
      <c r="Q180" s="132">
        <v>0</v>
      </c>
      <c r="R180" s="132">
        <f>Q180*H180</f>
        <v>0</v>
      </c>
      <c r="S180" s="132">
        <v>0</v>
      </c>
      <c r="T180" s="133">
        <f>S180*H180</f>
        <v>0</v>
      </c>
      <c r="AR180" s="134" t="s">
        <v>3010</v>
      </c>
      <c r="AT180" s="134" t="s">
        <v>128</v>
      </c>
      <c r="AU180" s="134" t="s">
        <v>82</v>
      </c>
      <c r="AY180" s="13" t="s">
        <v>125</v>
      </c>
      <c r="BE180" s="135">
        <f>IF(N180="základní",J180,0)</f>
        <v>1224000</v>
      </c>
      <c r="BF180" s="135">
        <f>IF(N180="snížená",J180,0)</f>
        <v>0</v>
      </c>
      <c r="BG180" s="135">
        <f>IF(N180="zákl. přenesená",J180,0)</f>
        <v>0</v>
      </c>
      <c r="BH180" s="135">
        <f>IF(N180="sníž. přenesená",J180,0)</f>
        <v>0</v>
      </c>
      <c r="BI180" s="135">
        <f>IF(N180="nulová",J180,0)</f>
        <v>0</v>
      </c>
      <c r="BJ180" s="13" t="s">
        <v>82</v>
      </c>
      <c r="BK180" s="135">
        <f>ROUND(I180*H180,2)</f>
        <v>1224000</v>
      </c>
      <c r="BL180" s="13" t="s">
        <v>3010</v>
      </c>
      <c r="BM180" s="134" t="s">
        <v>187</v>
      </c>
    </row>
    <row r="181" spans="2:65" s="1" customFormat="1" ht="19.2">
      <c r="B181" s="25"/>
      <c r="D181" s="136" t="s">
        <v>134</v>
      </c>
      <c r="F181" s="137" t="s">
        <v>4686</v>
      </c>
      <c r="L181" s="25"/>
      <c r="M181" s="138"/>
      <c r="T181" s="49"/>
      <c r="AT181" s="13" t="s">
        <v>134</v>
      </c>
      <c r="AU181" s="13" t="s">
        <v>82</v>
      </c>
    </row>
    <row r="182" spans="2:65" s="1" customFormat="1" ht="16.5" customHeight="1">
      <c r="B182" s="25"/>
      <c r="C182" s="124" t="s">
        <v>201</v>
      </c>
      <c r="D182" s="124" t="s">
        <v>128</v>
      </c>
      <c r="E182" s="125" t="s">
        <v>4687</v>
      </c>
      <c r="F182" s="126" t="s">
        <v>4688</v>
      </c>
      <c r="G182" s="127" t="s">
        <v>431</v>
      </c>
      <c r="H182" s="128">
        <v>18000</v>
      </c>
      <c r="I182" s="129">
        <v>6.4</v>
      </c>
      <c r="J182" s="129">
        <f>ROUND(I182*H182,2)</f>
        <v>115200</v>
      </c>
      <c r="K182" s="126" t="s">
        <v>132</v>
      </c>
      <c r="L182" s="25"/>
      <c r="M182" s="130" t="s">
        <v>1</v>
      </c>
      <c r="N182" s="131" t="s">
        <v>39</v>
      </c>
      <c r="O182" s="132">
        <v>0</v>
      </c>
      <c r="P182" s="132">
        <f>O182*H182</f>
        <v>0</v>
      </c>
      <c r="Q182" s="132">
        <v>0</v>
      </c>
      <c r="R182" s="132">
        <f>Q182*H182</f>
        <v>0</v>
      </c>
      <c r="S182" s="132">
        <v>0</v>
      </c>
      <c r="T182" s="133">
        <f>S182*H182</f>
        <v>0</v>
      </c>
      <c r="AR182" s="134" t="s">
        <v>3010</v>
      </c>
      <c r="AT182" s="134" t="s">
        <v>128</v>
      </c>
      <c r="AU182" s="134" t="s">
        <v>82</v>
      </c>
      <c r="AY182" s="13" t="s">
        <v>125</v>
      </c>
      <c r="BE182" s="135">
        <f>IF(N182="základní",J182,0)</f>
        <v>115200</v>
      </c>
      <c r="BF182" s="135">
        <f>IF(N182="snížená",J182,0)</f>
        <v>0</v>
      </c>
      <c r="BG182" s="135">
        <f>IF(N182="zákl. přenesená",J182,0)</f>
        <v>0</v>
      </c>
      <c r="BH182" s="135">
        <f>IF(N182="sníž. přenesená",J182,0)</f>
        <v>0</v>
      </c>
      <c r="BI182" s="135">
        <f>IF(N182="nulová",J182,0)</f>
        <v>0</v>
      </c>
      <c r="BJ182" s="13" t="s">
        <v>82</v>
      </c>
      <c r="BK182" s="135">
        <f>ROUND(I182*H182,2)</f>
        <v>115200</v>
      </c>
      <c r="BL182" s="13" t="s">
        <v>3010</v>
      </c>
      <c r="BM182" s="134" t="s">
        <v>192</v>
      </c>
    </row>
    <row r="183" spans="2:65" s="1" customFormat="1" ht="28.8">
      <c r="B183" s="25"/>
      <c r="D183" s="136" t="s">
        <v>134</v>
      </c>
      <c r="F183" s="137" t="s">
        <v>4689</v>
      </c>
      <c r="L183" s="25"/>
      <c r="M183" s="138"/>
      <c r="T183" s="49"/>
      <c r="AT183" s="13" t="s">
        <v>134</v>
      </c>
      <c r="AU183" s="13" t="s">
        <v>82</v>
      </c>
    </row>
    <row r="184" spans="2:65" s="1" customFormat="1" ht="16.5" customHeight="1">
      <c r="B184" s="25"/>
      <c r="C184" s="124" t="s">
        <v>272</v>
      </c>
      <c r="D184" s="124" t="s">
        <v>128</v>
      </c>
      <c r="E184" s="125" t="s">
        <v>4690</v>
      </c>
      <c r="F184" s="126" t="s">
        <v>4691</v>
      </c>
      <c r="G184" s="127" t="s">
        <v>4650</v>
      </c>
      <c r="H184" s="128">
        <v>1750</v>
      </c>
      <c r="I184" s="129">
        <v>25.4</v>
      </c>
      <c r="J184" s="129">
        <f>ROUND(I184*H184,2)</f>
        <v>44450</v>
      </c>
      <c r="K184" s="126" t="s">
        <v>132</v>
      </c>
      <c r="L184" s="25"/>
      <c r="M184" s="130" t="s">
        <v>1</v>
      </c>
      <c r="N184" s="131" t="s">
        <v>39</v>
      </c>
      <c r="O184" s="132">
        <v>0</v>
      </c>
      <c r="P184" s="132">
        <f>O184*H184</f>
        <v>0</v>
      </c>
      <c r="Q184" s="132">
        <v>0</v>
      </c>
      <c r="R184" s="132">
        <f>Q184*H184</f>
        <v>0</v>
      </c>
      <c r="S184" s="132">
        <v>0</v>
      </c>
      <c r="T184" s="133">
        <f>S184*H184</f>
        <v>0</v>
      </c>
      <c r="AR184" s="134" t="s">
        <v>3010</v>
      </c>
      <c r="AT184" s="134" t="s">
        <v>128</v>
      </c>
      <c r="AU184" s="134" t="s">
        <v>82</v>
      </c>
      <c r="AY184" s="13" t="s">
        <v>125</v>
      </c>
      <c r="BE184" s="135">
        <f>IF(N184="základní",J184,0)</f>
        <v>44450</v>
      </c>
      <c r="BF184" s="135">
        <f>IF(N184="snížená",J184,0)</f>
        <v>0</v>
      </c>
      <c r="BG184" s="135">
        <f>IF(N184="zákl. přenesená",J184,0)</f>
        <v>0</v>
      </c>
      <c r="BH184" s="135">
        <f>IF(N184="sníž. přenesená",J184,0)</f>
        <v>0</v>
      </c>
      <c r="BI184" s="135">
        <f>IF(N184="nulová",J184,0)</f>
        <v>0</v>
      </c>
      <c r="BJ184" s="13" t="s">
        <v>82</v>
      </c>
      <c r="BK184" s="135">
        <f>ROUND(I184*H184,2)</f>
        <v>44450</v>
      </c>
      <c r="BL184" s="13" t="s">
        <v>3010</v>
      </c>
      <c r="BM184" s="134" t="s">
        <v>196</v>
      </c>
    </row>
    <row r="185" spans="2:65" s="1" customFormat="1">
      <c r="B185" s="25"/>
      <c r="D185" s="136" t="s">
        <v>134</v>
      </c>
      <c r="F185" s="137" t="s">
        <v>4691</v>
      </c>
      <c r="L185" s="25"/>
      <c r="M185" s="138"/>
      <c r="T185" s="49"/>
      <c r="AT185" s="13" t="s">
        <v>134</v>
      </c>
      <c r="AU185" s="13" t="s">
        <v>82</v>
      </c>
    </row>
    <row r="186" spans="2:65" s="1" customFormat="1" ht="24.15" customHeight="1">
      <c r="B186" s="25"/>
      <c r="C186" s="124" t="s">
        <v>206</v>
      </c>
      <c r="D186" s="124" t="s">
        <v>128</v>
      </c>
      <c r="E186" s="125" t="s">
        <v>4692</v>
      </c>
      <c r="F186" s="126" t="s">
        <v>4693</v>
      </c>
      <c r="G186" s="127" t="s">
        <v>4650</v>
      </c>
      <c r="H186" s="128">
        <v>1767</v>
      </c>
      <c r="I186" s="129">
        <v>50</v>
      </c>
      <c r="J186" s="129">
        <f>ROUND(I186*H186,2)</f>
        <v>88350</v>
      </c>
      <c r="K186" s="126" t="s">
        <v>132</v>
      </c>
      <c r="L186" s="25"/>
      <c r="M186" s="130" t="s">
        <v>1</v>
      </c>
      <c r="N186" s="131" t="s">
        <v>39</v>
      </c>
      <c r="O186" s="132">
        <v>0</v>
      </c>
      <c r="P186" s="132">
        <f>O186*H186</f>
        <v>0</v>
      </c>
      <c r="Q186" s="132">
        <v>0</v>
      </c>
      <c r="R186" s="132">
        <f>Q186*H186</f>
        <v>0</v>
      </c>
      <c r="S186" s="132">
        <v>0</v>
      </c>
      <c r="T186" s="133">
        <f>S186*H186</f>
        <v>0</v>
      </c>
      <c r="AR186" s="134" t="s">
        <v>3010</v>
      </c>
      <c r="AT186" s="134" t="s">
        <v>128</v>
      </c>
      <c r="AU186" s="134" t="s">
        <v>82</v>
      </c>
      <c r="AY186" s="13" t="s">
        <v>125</v>
      </c>
      <c r="BE186" s="135">
        <f>IF(N186="základní",J186,0)</f>
        <v>88350</v>
      </c>
      <c r="BF186" s="135">
        <f>IF(N186="snížená",J186,0)</f>
        <v>0</v>
      </c>
      <c r="BG186" s="135">
        <f>IF(N186="zákl. přenesená",J186,0)</f>
        <v>0</v>
      </c>
      <c r="BH186" s="135">
        <f>IF(N186="sníž. přenesená",J186,0)</f>
        <v>0</v>
      </c>
      <c r="BI186" s="135">
        <f>IF(N186="nulová",J186,0)</f>
        <v>0</v>
      </c>
      <c r="BJ186" s="13" t="s">
        <v>82</v>
      </c>
      <c r="BK186" s="135">
        <f>ROUND(I186*H186,2)</f>
        <v>88350</v>
      </c>
      <c r="BL186" s="13" t="s">
        <v>3010</v>
      </c>
      <c r="BM186" s="134" t="s">
        <v>201</v>
      </c>
    </row>
    <row r="187" spans="2:65" s="1" customFormat="1">
      <c r="B187" s="25"/>
      <c r="D187" s="136" t="s">
        <v>134</v>
      </c>
      <c r="F187" s="137" t="s">
        <v>4693</v>
      </c>
      <c r="L187" s="25"/>
      <c r="M187" s="138"/>
      <c r="T187" s="49"/>
      <c r="AT187" s="13" t="s">
        <v>134</v>
      </c>
      <c r="AU187" s="13" t="s">
        <v>82</v>
      </c>
    </row>
    <row r="188" spans="2:65" s="1" customFormat="1" ht="19.2">
      <c r="B188" s="25"/>
      <c r="D188" s="136" t="s">
        <v>136</v>
      </c>
      <c r="F188" s="139" t="s">
        <v>4694</v>
      </c>
      <c r="L188" s="25"/>
      <c r="M188" s="138"/>
      <c r="T188" s="49"/>
      <c r="AT188" s="13" t="s">
        <v>136</v>
      </c>
      <c r="AU188" s="13" t="s">
        <v>82</v>
      </c>
    </row>
    <row r="189" spans="2:65" s="1" customFormat="1" ht="16.5" customHeight="1">
      <c r="B189" s="25"/>
      <c r="C189" s="124" t="s">
        <v>283</v>
      </c>
      <c r="D189" s="124" t="s">
        <v>128</v>
      </c>
      <c r="E189" s="125" t="s">
        <v>4695</v>
      </c>
      <c r="F189" s="126" t="s">
        <v>4696</v>
      </c>
      <c r="G189" s="127" t="s">
        <v>4650</v>
      </c>
      <c r="H189" s="128">
        <v>950</v>
      </c>
      <c r="I189" s="129">
        <v>50</v>
      </c>
      <c r="J189" s="129">
        <f>ROUND(I189*H189,2)</f>
        <v>47500</v>
      </c>
      <c r="K189" s="126" t="s">
        <v>132</v>
      </c>
      <c r="L189" s="25"/>
      <c r="M189" s="130" t="s">
        <v>1</v>
      </c>
      <c r="N189" s="131" t="s">
        <v>39</v>
      </c>
      <c r="O189" s="132">
        <v>0</v>
      </c>
      <c r="P189" s="132">
        <f>O189*H189</f>
        <v>0</v>
      </c>
      <c r="Q189" s="132">
        <v>0</v>
      </c>
      <c r="R189" s="132">
        <f>Q189*H189</f>
        <v>0</v>
      </c>
      <c r="S189" s="132">
        <v>0</v>
      </c>
      <c r="T189" s="133">
        <f>S189*H189</f>
        <v>0</v>
      </c>
      <c r="AR189" s="134" t="s">
        <v>3010</v>
      </c>
      <c r="AT189" s="134" t="s">
        <v>128</v>
      </c>
      <c r="AU189" s="134" t="s">
        <v>82</v>
      </c>
      <c r="AY189" s="13" t="s">
        <v>125</v>
      </c>
      <c r="BE189" s="135">
        <f>IF(N189="základní",J189,0)</f>
        <v>47500</v>
      </c>
      <c r="BF189" s="135">
        <f>IF(N189="snížená",J189,0)</f>
        <v>0</v>
      </c>
      <c r="BG189" s="135">
        <f>IF(N189="zákl. přenesená",J189,0)</f>
        <v>0</v>
      </c>
      <c r="BH189" s="135">
        <f>IF(N189="sníž. přenesená",J189,0)</f>
        <v>0</v>
      </c>
      <c r="BI189" s="135">
        <f>IF(N189="nulová",J189,0)</f>
        <v>0</v>
      </c>
      <c r="BJ189" s="13" t="s">
        <v>82</v>
      </c>
      <c r="BK189" s="135">
        <f>ROUND(I189*H189,2)</f>
        <v>47500</v>
      </c>
      <c r="BL189" s="13" t="s">
        <v>3010</v>
      </c>
      <c r="BM189" s="134" t="s">
        <v>206</v>
      </c>
    </row>
    <row r="190" spans="2:65" s="1" customFormat="1">
      <c r="B190" s="25"/>
      <c r="D190" s="136" t="s">
        <v>134</v>
      </c>
      <c r="F190" s="137" t="s">
        <v>4696</v>
      </c>
      <c r="L190" s="25"/>
      <c r="M190" s="138"/>
      <c r="T190" s="49"/>
      <c r="AT190" s="13" t="s">
        <v>134</v>
      </c>
      <c r="AU190" s="13" t="s">
        <v>82</v>
      </c>
    </row>
    <row r="191" spans="2:65" s="1" customFormat="1" ht="19.2">
      <c r="B191" s="25"/>
      <c r="D191" s="136" t="s">
        <v>136</v>
      </c>
      <c r="F191" s="139" t="s">
        <v>4694</v>
      </c>
      <c r="L191" s="25"/>
      <c r="M191" s="138"/>
      <c r="T191" s="49"/>
      <c r="AT191" s="13" t="s">
        <v>136</v>
      </c>
      <c r="AU191" s="13" t="s">
        <v>82</v>
      </c>
    </row>
    <row r="192" spans="2:65" s="1" customFormat="1" ht="33" customHeight="1">
      <c r="B192" s="25"/>
      <c r="C192" s="124" t="s">
        <v>211</v>
      </c>
      <c r="D192" s="124" t="s">
        <v>128</v>
      </c>
      <c r="E192" s="125" t="s">
        <v>4697</v>
      </c>
      <c r="F192" s="126" t="s">
        <v>4698</v>
      </c>
      <c r="G192" s="127" t="s">
        <v>4606</v>
      </c>
      <c r="H192" s="128">
        <v>1</v>
      </c>
      <c r="I192" s="129">
        <v>30000</v>
      </c>
      <c r="J192" s="129">
        <f>ROUND(I192*H192,2)</f>
        <v>30000</v>
      </c>
      <c r="K192" s="126" t="s">
        <v>1</v>
      </c>
      <c r="L192" s="25"/>
      <c r="M192" s="130" t="s">
        <v>1</v>
      </c>
      <c r="N192" s="131" t="s">
        <v>39</v>
      </c>
      <c r="O192" s="132">
        <v>0</v>
      </c>
      <c r="P192" s="132">
        <f>O192*H192</f>
        <v>0</v>
      </c>
      <c r="Q192" s="132">
        <v>0</v>
      </c>
      <c r="R192" s="132">
        <f>Q192*H192</f>
        <v>0</v>
      </c>
      <c r="S192" s="132">
        <v>0</v>
      </c>
      <c r="T192" s="133">
        <f>S192*H192</f>
        <v>0</v>
      </c>
      <c r="AR192" s="134" t="s">
        <v>3010</v>
      </c>
      <c r="AT192" s="134" t="s">
        <v>128</v>
      </c>
      <c r="AU192" s="134" t="s">
        <v>82</v>
      </c>
      <c r="AY192" s="13" t="s">
        <v>125</v>
      </c>
      <c r="BE192" s="135">
        <f>IF(N192="základní",J192,0)</f>
        <v>30000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3" t="s">
        <v>82</v>
      </c>
      <c r="BK192" s="135">
        <f>ROUND(I192*H192,2)</f>
        <v>30000</v>
      </c>
      <c r="BL192" s="13" t="s">
        <v>3010</v>
      </c>
      <c r="BM192" s="134" t="s">
        <v>4699</v>
      </c>
    </row>
    <row r="193" spans="2:65" s="1" customFormat="1" ht="19.2">
      <c r="B193" s="25"/>
      <c r="D193" s="136" t="s">
        <v>134</v>
      </c>
      <c r="F193" s="137" t="s">
        <v>4698</v>
      </c>
      <c r="L193" s="25"/>
      <c r="M193" s="138"/>
      <c r="T193" s="49"/>
      <c r="AT193" s="13" t="s">
        <v>134</v>
      </c>
      <c r="AU193" s="13" t="s">
        <v>82</v>
      </c>
    </row>
    <row r="194" spans="2:65" s="1" customFormat="1" ht="33" customHeight="1">
      <c r="B194" s="25"/>
      <c r="C194" s="124" t="s">
        <v>293</v>
      </c>
      <c r="D194" s="124" t="s">
        <v>128</v>
      </c>
      <c r="E194" s="125" t="s">
        <v>4700</v>
      </c>
      <c r="F194" s="126" t="s">
        <v>4701</v>
      </c>
      <c r="G194" s="127" t="s">
        <v>4606</v>
      </c>
      <c r="H194" s="128">
        <v>1</v>
      </c>
      <c r="I194" s="129">
        <v>50000</v>
      </c>
      <c r="J194" s="129">
        <f>ROUND(I194*H194,2)</f>
        <v>50000</v>
      </c>
      <c r="K194" s="126" t="s">
        <v>1</v>
      </c>
      <c r="L194" s="25"/>
      <c r="M194" s="130" t="s">
        <v>1</v>
      </c>
      <c r="N194" s="131" t="s">
        <v>39</v>
      </c>
      <c r="O194" s="132">
        <v>0</v>
      </c>
      <c r="P194" s="132">
        <f>O194*H194</f>
        <v>0</v>
      </c>
      <c r="Q194" s="132">
        <v>0</v>
      </c>
      <c r="R194" s="132">
        <f>Q194*H194</f>
        <v>0</v>
      </c>
      <c r="S194" s="132">
        <v>0</v>
      </c>
      <c r="T194" s="133">
        <f>S194*H194</f>
        <v>0</v>
      </c>
      <c r="AR194" s="134" t="s">
        <v>3010</v>
      </c>
      <c r="AT194" s="134" t="s">
        <v>128</v>
      </c>
      <c r="AU194" s="134" t="s">
        <v>82</v>
      </c>
      <c r="AY194" s="13" t="s">
        <v>125</v>
      </c>
      <c r="BE194" s="135">
        <f>IF(N194="základní",J194,0)</f>
        <v>50000</v>
      </c>
      <c r="BF194" s="135">
        <f>IF(N194="snížená",J194,0)</f>
        <v>0</v>
      </c>
      <c r="BG194" s="135">
        <f>IF(N194="zákl. přenesená",J194,0)</f>
        <v>0</v>
      </c>
      <c r="BH194" s="135">
        <f>IF(N194="sníž. přenesená",J194,0)</f>
        <v>0</v>
      </c>
      <c r="BI194" s="135">
        <f>IF(N194="nulová",J194,0)</f>
        <v>0</v>
      </c>
      <c r="BJ194" s="13" t="s">
        <v>82</v>
      </c>
      <c r="BK194" s="135">
        <f>ROUND(I194*H194,2)</f>
        <v>50000</v>
      </c>
      <c r="BL194" s="13" t="s">
        <v>3010</v>
      </c>
      <c r="BM194" s="134" t="s">
        <v>4702</v>
      </c>
    </row>
    <row r="195" spans="2:65" s="1" customFormat="1" ht="19.2">
      <c r="B195" s="25"/>
      <c r="D195" s="136" t="s">
        <v>134</v>
      </c>
      <c r="F195" s="137" t="s">
        <v>4701</v>
      </c>
      <c r="L195" s="25"/>
      <c r="M195" s="138"/>
      <c r="T195" s="49"/>
      <c r="AT195" s="13" t="s">
        <v>134</v>
      </c>
      <c r="AU195" s="13" t="s">
        <v>82</v>
      </c>
    </row>
    <row r="196" spans="2:65" s="1" customFormat="1" ht="33" customHeight="1">
      <c r="B196" s="25"/>
      <c r="C196" s="124" t="s">
        <v>215</v>
      </c>
      <c r="D196" s="124" t="s">
        <v>128</v>
      </c>
      <c r="E196" s="125" t="s">
        <v>4703</v>
      </c>
      <c r="F196" s="126" t="s">
        <v>4704</v>
      </c>
      <c r="G196" s="127" t="s">
        <v>4606</v>
      </c>
      <c r="H196" s="128">
        <v>1</v>
      </c>
      <c r="I196" s="129">
        <v>80000</v>
      </c>
      <c r="J196" s="129">
        <f>ROUND(I196*H196,2)</f>
        <v>80000</v>
      </c>
      <c r="K196" s="126" t="s">
        <v>1</v>
      </c>
      <c r="L196" s="25"/>
      <c r="M196" s="130" t="s">
        <v>1</v>
      </c>
      <c r="N196" s="131" t="s">
        <v>39</v>
      </c>
      <c r="O196" s="132">
        <v>0</v>
      </c>
      <c r="P196" s="132">
        <f>O196*H196</f>
        <v>0</v>
      </c>
      <c r="Q196" s="132">
        <v>0</v>
      </c>
      <c r="R196" s="132">
        <f>Q196*H196</f>
        <v>0</v>
      </c>
      <c r="S196" s="132">
        <v>0</v>
      </c>
      <c r="T196" s="133">
        <f>S196*H196</f>
        <v>0</v>
      </c>
      <c r="AR196" s="134" t="s">
        <v>3010</v>
      </c>
      <c r="AT196" s="134" t="s">
        <v>128</v>
      </c>
      <c r="AU196" s="134" t="s">
        <v>82</v>
      </c>
      <c r="AY196" s="13" t="s">
        <v>125</v>
      </c>
      <c r="BE196" s="135">
        <f>IF(N196="základní",J196,0)</f>
        <v>80000</v>
      </c>
      <c r="BF196" s="135">
        <f>IF(N196="snížená",J196,0)</f>
        <v>0</v>
      </c>
      <c r="BG196" s="135">
        <f>IF(N196="zákl. přenesená",J196,0)</f>
        <v>0</v>
      </c>
      <c r="BH196" s="135">
        <f>IF(N196="sníž. přenesená",J196,0)</f>
        <v>0</v>
      </c>
      <c r="BI196" s="135">
        <f>IF(N196="nulová",J196,0)</f>
        <v>0</v>
      </c>
      <c r="BJ196" s="13" t="s">
        <v>82</v>
      </c>
      <c r="BK196" s="135">
        <f>ROUND(I196*H196,2)</f>
        <v>80000</v>
      </c>
      <c r="BL196" s="13" t="s">
        <v>3010</v>
      </c>
      <c r="BM196" s="134" t="s">
        <v>4705</v>
      </c>
    </row>
    <row r="197" spans="2:65" s="1" customFormat="1" ht="19.2">
      <c r="B197" s="25"/>
      <c r="D197" s="136" t="s">
        <v>134</v>
      </c>
      <c r="F197" s="137" t="s">
        <v>4704</v>
      </c>
      <c r="L197" s="25"/>
      <c r="M197" s="138"/>
      <c r="T197" s="49"/>
      <c r="AT197" s="13" t="s">
        <v>134</v>
      </c>
      <c r="AU197" s="13" t="s">
        <v>82</v>
      </c>
    </row>
    <row r="198" spans="2:65" s="1" customFormat="1" ht="33" customHeight="1">
      <c r="B198" s="25"/>
      <c r="C198" s="124" t="s">
        <v>302</v>
      </c>
      <c r="D198" s="124" t="s">
        <v>128</v>
      </c>
      <c r="E198" s="125" t="s">
        <v>4706</v>
      </c>
      <c r="F198" s="126" t="s">
        <v>4707</v>
      </c>
      <c r="G198" s="127" t="s">
        <v>4606</v>
      </c>
      <c r="H198" s="128">
        <v>1</v>
      </c>
      <c r="I198" s="129">
        <v>120000</v>
      </c>
      <c r="J198" s="129">
        <f>ROUND(I198*H198,2)</f>
        <v>120000</v>
      </c>
      <c r="K198" s="126" t="s">
        <v>1</v>
      </c>
      <c r="L198" s="25"/>
      <c r="M198" s="130" t="s">
        <v>1</v>
      </c>
      <c r="N198" s="131" t="s">
        <v>39</v>
      </c>
      <c r="O198" s="132">
        <v>0</v>
      </c>
      <c r="P198" s="132">
        <f>O198*H198</f>
        <v>0</v>
      </c>
      <c r="Q198" s="132">
        <v>0</v>
      </c>
      <c r="R198" s="132">
        <f>Q198*H198</f>
        <v>0</v>
      </c>
      <c r="S198" s="132">
        <v>0</v>
      </c>
      <c r="T198" s="133">
        <f>S198*H198</f>
        <v>0</v>
      </c>
      <c r="AR198" s="134" t="s">
        <v>3010</v>
      </c>
      <c r="AT198" s="134" t="s">
        <v>128</v>
      </c>
      <c r="AU198" s="134" t="s">
        <v>82</v>
      </c>
      <c r="AY198" s="13" t="s">
        <v>125</v>
      </c>
      <c r="BE198" s="135">
        <f>IF(N198="základní",J198,0)</f>
        <v>120000</v>
      </c>
      <c r="BF198" s="135">
        <f>IF(N198="snížená",J198,0)</f>
        <v>0</v>
      </c>
      <c r="BG198" s="135">
        <f>IF(N198="zákl. přenesená",J198,0)</f>
        <v>0</v>
      </c>
      <c r="BH198" s="135">
        <f>IF(N198="sníž. přenesená",J198,0)</f>
        <v>0</v>
      </c>
      <c r="BI198" s="135">
        <f>IF(N198="nulová",J198,0)</f>
        <v>0</v>
      </c>
      <c r="BJ198" s="13" t="s">
        <v>82</v>
      </c>
      <c r="BK198" s="135">
        <f>ROUND(I198*H198,2)</f>
        <v>120000</v>
      </c>
      <c r="BL198" s="13" t="s">
        <v>3010</v>
      </c>
      <c r="BM198" s="134" t="s">
        <v>4708</v>
      </c>
    </row>
    <row r="199" spans="2:65" s="1" customFormat="1" ht="19.2">
      <c r="B199" s="25"/>
      <c r="D199" s="136" t="s">
        <v>134</v>
      </c>
      <c r="F199" s="137" t="s">
        <v>4707</v>
      </c>
      <c r="L199" s="25"/>
      <c r="M199" s="138"/>
      <c r="T199" s="49"/>
      <c r="AT199" s="13" t="s">
        <v>134</v>
      </c>
      <c r="AU199" s="13" t="s">
        <v>82</v>
      </c>
    </row>
    <row r="200" spans="2:65" s="1" customFormat="1" ht="24.15" customHeight="1">
      <c r="B200" s="25"/>
      <c r="C200" s="124" t="s">
        <v>221</v>
      </c>
      <c r="D200" s="124" t="s">
        <v>128</v>
      </c>
      <c r="E200" s="125" t="s">
        <v>4709</v>
      </c>
      <c r="F200" s="126" t="s">
        <v>4710</v>
      </c>
      <c r="G200" s="127" t="s">
        <v>4606</v>
      </c>
      <c r="H200" s="128">
        <v>1</v>
      </c>
      <c r="I200" s="129">
        <v>100000</v>
      </c>
      <c r="J200" s="129">
        <f>ROUND(I200*H200,2)</f>
        <v>100000</v>
      </c>
      <c r="K200" s="126" t="s">
        <v>1</v>
      </c>
      <c r="L200" s="25"/>
      <c r="M200" s="130" t="s">
        <v>1</v>
      </c>
      <c r="N200" s="131" t="s">
        <v>39</v>
      </c>
      <c r="O200" s="132">
        <v>0</v>
      </c>
      <c r="P200" s="132">
        <f>O200*H200</f>
        <v>0</v>
      </c>
      <c r="Q200" s="132">
        <v>0</v>
      </c>
      <c r="R200" s="132">
        <f>Q200*H200</f>
        <v>0</v>
      </c>
      <c r="S200" s="132">
        <v>0</v>
      </c>
      <c r="T200" s="133">
        <f>S200*H200</f>
        <v>0</v>
      </c>
      <c r="AR200" s="134" t="s">
        <v>3010</v>
      </c>
      <c r="AT200" s="134" t="s">
        <v>128</v>
      </c>
      <c r="AU200" s="134" t="s">
        <v>82</v>
      </c>
      <c r="AY200" s="13" t="s">
        <v>125</v>
      </c>
      <c r="BE200" s="135">
        <f>IF(N200="základní",J200,0)</f>
        <v>100000</v>
      </c>
      <c r="BF200" s="135">
        <f>IF(N200="snížená",J200,0)</f>
        <v>0</v>
      </c>
      <c r="BG200" s="135">
        <f>IF(N200="zákl. přenesená",J200,0)</f>
        <v>0</v>
      </c>
      <c r="BH200" s="135">
        <f>IF(N200="sníž. přenesená",J200,0)</f>
        <v>0</v>
      </c>
      <c r="BI200" s="135">
        <f>IF(N200="nulová",J200,0)</f>
        <v>0</v>
      </c>
      <c r="BJ200" s="13" t="s">
        <v>82</v>
      </c>
      <c r="BK200" s="135">
        <f>ROUND(I200*H200,2)</f>
        <v>100000</v>
      </c>
      <c r="BL200" s="13" t="s">
        <v>3010</v>
      </c>
      <c r="BM200" s="134" t="s">
        <v>4711</v>
      </c>
    </row>
    <row r="201" spans="2:65" s="1" customFormat="1" ht="28.8">
      <c r="B201" s="25"/>
      <c r="D201" s="136" t="s">
        <v>134</v>
      </c>
      <c r="F201" s="137" t="s">
        <v>4712</v>
      </c>
      <c r="L201" s="25"/>
      <c r="M201" s="138"/>
      <c r="T201" s="49"/>
      <c r="AT201" s="13" t="s">
        <v>134</v>
      </c>
      <c r="AU201" s="13" t="s">
        <v>82</v>
      </c>
    </row>
    <row r="202" spans="2:65" s="1" customFormat="1" ht="28.8">
      <c r="B202" s="25"/>
      <c r="D202" s="136" t="s">
        <v>136</v>
      </c>
      <c r="F202" s="139" t="s">
        <v>4713</v>
      </c>
      <c r="L202" s="25"/>
      <c r="M202" s="138"/>
      <c r="T202" s="49"/>
      <c r="AT202" s="13" t="s">
        <v>136</v>
      </c>
      <c r="AU202" s="13" t="s">
        <v>82</v>
      </c>
    </row>
    <row r="203" spans="2:65" s="1" customFormat="1" ht="24.15" customHeight="1">
      <c r="B203" s="25"/>
      <c r="C203" s="124" t="s">
        <v>311</v>
      </c>
      <c r="D203" s="124" t="s">
        <v>128</v>
      </c>
      <c r="E203" s="125" t="s">
        <v>4714</v>
      </c>
      <c r="F203" s="126" t="s">
        <v>4715</v>
      </c>
      <c r="G203" s="127" t="s">
        <v>4606</v>
      </c>
      <c r="H203" s="128">
        <v>1</v>
      </c>
      <c r="I203" s="129">
        <v>175000</v>
      </c>
      <c r="J203" s="129">
        <f>ROUND(I203*H203,2)</f>
        <v>175000</v>
      </c>
      <c r="K203" s="126" t="s">
        <v>1</v>
      </c>
      <c r="L203" s="25"/>
      <c r="M203" s="130" t="s">
        <v>1</v>
      </c>
      <c r="N203" s="131" t="s">
        <v>39</v>
      </c>
      <c r="O203" s="132">
        <v>0</v>
      </c>
      <c r="P203" s="132">
        <f>O203*H203</f>
        <v>0</v>
      </c>
      <c r="Q203" s="132">
        <v>0</v>
      </c>
      <c r="R203" s="132">
        <f>Q203*H203</f>
        <v>0</v>
      </c>
      <c r="S203" s="132">
        <v>0</v>
      </c>
      <c r="T203" s="133">
        <f>S203*H203</f>
        <v>0</v>
      </c>
      <c r="AR203" s="134" t="s">
        <v>3010</v>
      </c>
      <c r="AT203" s="134" t="s">
        <v>128</v>
      </c>
      <c r="AU203" s="134" t="s">
        <v>82</v>
      </c>
      <c r="AY203" s="13" t="s">
        <v>125</v>
      </c>
      <c r="BE203" s="135">
        <f>IF(N203="základní",J203,0)</f>
        <v>175000</v>
      </c>
      <c r="BF203" s="135">
        <f>IF(N203="snížená",J203,0)</f>
        <v>0</v>
      </c>
      <c r="BG203" s="135">
        <f>IF(N203="zákl. přenesená",J203,0)</f>
        <v>0</v>
      </c>
      <c r="BH203" s="135">
        <f>IF(N203="sníž. přenesená",J203,0)</f>
        <v>0</v>
      </c>
      <c r="BI203" s="135">
        <f>IF(N203="nulová",J203,0)</f>
        <v>0</v>
      </c>
      <c r="BJ203" s="13" t="s">
        <v>82</v>
      </c>
      <c r="BK203" s="135">
        <f>ROUND(I203*H203,2)</f>
        <v>175000</v>
      </c>
      <c r="BL203" s="13" t="s">
        <v>3010</v>
      </c>
      <c r="BM203" s="134" t="s">
        <v>4716</v>
      </c>
    </row>
    <row r="204" spans="2:65" s="1" customFormat="1" ht="28.8">
      <c r="B204" s="25"/>
      <c r="D204" s="136" t="s">
        <v>134</v>
      </c>
      <c r="F204" s="137" t="s">
        <v>4717</v>
      </c>
      <c r="L204" s="25"/>
      <c r="M204" s="138"/>
      <c r="T204" s="49"/>
      <c r="AT204" s="13" t="s">
        <v>134</v>
      </c>
      <c r="AU204" s="13" t="s">
        <v>82</v>
      </c>
    </row>
    <row r="205" spans="2:65" s="1" customFormat="1" ht="28.8">
      <c r="B205" s="25"/>
      <c r="D205" s="136" t="s">
        <v>136</v>
      </c>
      <c r="F205" s="139" t="s">
        <v>4713</v>
      </c>
      <c r="L205" s="25"/>
      <c r="M205" s="138"/>
      <c r="T205" s="49"/>
      <c r="AT205" s="13" t="s">
        <v>136</v>
      </c>
      <c r="AU205" s="13" t="s">
        <v>82</v>
      </c>
    </row>
    <row r="206" spans="2:65" s="1" customFormat="1" ht="24.15" customHeight="1">
      <c r="B206" s="25"/>
      <c r="C206" s="124" t="s">
        <v>225</v>
      </c>
      <c r="D206" s="124" t="s">
        <v>128</v>
      </c>
      <c r="E206" s="125" t="s">
        <v>4718</v>
      </c>
      <c r="F206" s="126" t="s">
        <v>4719</v>
      </c>
      <c r="G206" s="127" t="s">
        <v>4606</v>
      </c>
      <c r="H206" s="128">
        <v>1</v>
      </c>
      <c r="I206" s="129">
        <v>200000</v>
      </c>
      <c r="J206" s="129">
        <f>ROUND(I206*H206,2)</f>
        <v>200000</v>
      </c>
      <c r="K206" s="126" t="s">
        <v>1</v>
      </c>
      <c r="L206" s="25"/>
      <c r="M206" s="130" t="s">
        <v>1</v>
      </c>
      <c r="N206" s="131" t="s">
        <v>39</v>
      </c>
      <c r="O206" s="132">
        <v>0</v>
      </c>
      <c r="P206" s="132">
        <f>O206*H206</f>
        <v>0</v>
      </c>
      <c r="Q206" s="132">
        <v>0</v>
      </c>
      <c r="R206" s="132">
        <f>Q206*H206</f>
        <v>0</v>
      </c>
      <c r="S206" s="132">
        <v>0</v>
      </c>
      <c r="T206" s="133">
        <f>S206*H206</f>
        <v>0</v>
      </c>
      <c r="AR206" s="134" t="s">
        <v>3010</v>
      </c>
      <c r="AT206" s="134" t="s">
        <v>128</v>
      </c>
      <c r="AU206" s="134" t="s">
        <v>82</v>
      </c>
      <c r="AY206" s="13" t="s">
        <v>125</v>
      </c>
      <c r="BE206" s="135">
        <f>IF(N206="základní",J206,0)</f>
        <v>200000</v>
      </c>
      <c r="BF206" s="135">
        <f>IF(N206="snížená",J206,0)</f>
        <v>0</v>
      </c>
      <c r="BG206" s="135">
        <f>IF(N206="zákl. přenesená",J206,0)</f>
        <v>0</v>
      </c>
      <c r="BH206" s="135">
        <f>IF(N206="sníž. přenesená",J206,0)</f>
        <v>0</v>
      </c>
      <c r="BI206" s="135">
        <f>IF(N206="nulová",J206,0)</f>
        <v>0</v>
      </c>
      <c r="BJ206" s="13" t="s">
        <v>82</v>
      </c>
      <c r="BK206" s="135">
        <f>ROUND(I206*H206,2)</f>
        <v>200000</v>
      </c>
      <c r="BL206" s="13" t="s">
        <v>3010</v>
      </c>
      <c r="BM206" s="134" t="s">
        <v>4720</v>
      </c>
    </row>
    <row r="207" spans="2:65" s="1" customFormat="1" ht="28.8">
      <c r="B207" s="25"/>
      <c r="D207" s="136" t="s">
        <v>134</v>
      </c>
      <c r="F207" s="137" t="s">
        <v>4721</v>
      </c>
      <c r="L207" s="25"/>
      <c r="M207" s="138"/>
      <c r="T207" s="49"/>
      <c r="AT207" s="13" t="s">
        <v>134</v>
      </c>
      <c r="AU207" s="13" t="s">
        <v>82</v>
      </c>
    </row>
    <row r="208" spans="2:65" s="1" customFormat="1" ht="28.8">
      <c r="B208" s="25"/>
      <c r="D208" s="136" t="s">
        <v>136</v>
      </c>
      <c r="F208" s="139" t="s">
        <v>4713</v>
      </c>
      <c r="L208" s="25"/>
      <c r="M208" s="149"/>
      <c r="N208" s="150"/>
      <c r="O208" s="150"/>
      <c r="P208" s="150"/>
      <c r="Q208" s="150"/>
      <c r="R208" s="150"/>
      <c r="S208" s="150"/>
      <c r="T208" s="151"/>
      <c r="AT208" s="13" t="s">
        <v>136</v>
      </c>
      <c r="AU208" s="13" t="s">
        <v>82</v>
      </c>
    </row>
    <row r="209" spans="2:12" s="1" customFormat="1" ht="6.9" customHeight="1">
      <c r="B209" s="37"/>
      <c r="C209" s="38"/>
      <c r="D209" s="38"/>
      <c r="E209" s="38"/>
      <c r="F209" s="38"/>
      <c r="G209" s="38"/>
      <c r="H209" s="38"/>
      <c r="I209" s="38"/>
      <c r="J209" s="38"/>
      <c r="K209" s="38"/>
      <c r="L209" s="25"/>
    </row>
  </sheetData>
  <sheetProtection algorithmName="SHA-512" hashValue="BGd6zxXQ6SRNP+yT7AcmUwMOtfdp5xm/p5jw9c1/yAviyOO3p84HHeLR2zqMvS4xCSypMArXeZ55wrbdTa+lfQ==" saltValue="h7rzWi5f/VcgblIWuCjxMcdj/wrrfIGzq035oWuE1hSEiyvhmZMoNKows5UYsMPmtKs3xdB/ew4w1KzNnleJDw==" spinCount="100000" sheet="1" objects="1" scenarios="1" formatColumns="0" formatRows="0" autoFilter="0"/>
  <autoFilter ref="C116:K208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Práce a dodávky -...</vt:lpstr>
      <vt:lpstr>VON - Vedlejší a ostatní ...</vt:lpstr>
      <vt:lpstr>'Rekapitulace stavby'!Názvy_tisku</vt:lpstr>
      <vt:lpstr>'SO 01 - Práce a dodávky -...'!Názvy_tisku</vt:lpstr>
      <vt:lpstr>'VON - Vedlejší a ostatní ...'!Názvy_tisku</vt:lpstr>
      <vt:lpstr>'Rekapitulace stavby'!Oblast_tisku</vt:lpstr>
      <vt:lpstr>'SO 01 - Práce a dodávky -...'!Oblast_tisku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2026-01-05T08:07:51Z</dcterms:created>
  <dcterms:modified xsi:type="dcterms:W3CDTF">2026-01-05T09:28:11Z</dcterms:modified>
</cp:coreProperties>
</file>